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 통계연보(완료)\"/>
    </mc:Choice>
  </mc:AlternateContent>
  <bookViews>
    <workbookView xWindow="0" yWindow="0" windowWidth="21570" windowHeight="6945"/>
  </bookViews>
  <sheets>
    <sheet name="목차" sheetId="20" r:id="rId1"/>
    <sheet name="1.인구추이" sheetId="2" r:id="rId2"/>
    <sheet name="2.행정구역" sheetId="3" r:id="rId3"/>
    <sheet name="3.경제활동 인구총괄" sheetId="4" r:id="rId4"/>
    <sheet name="4.연령별 취업자" sheetId="5" r:id="rId5"/>
    <sheet name="5.교육정도별 취업자" sheetId="6" r:id="rId6"/>
    <sheet name="6.산업별 취업자" sheetId="7" r:id="rId7"/>
    <sheet name="7.직업별 취업자" sheetId="8" r:id="rId8"/>
    <sheet name="8.수출입 통관실적" sheetId="9" r:id="rId9"/>
    <sheet name="8-1.수출실적" sheetId="10" r:id="rId10"/>
    <sheet name="8-2.수입실적" sheetId="11" r:id="rId11"/>
    <sheet name="9.공무원 총괄" sheetId="12" r:id="rId12"/>
    <sheet name="10.일기일수" sheetId="17" r:id="rId13"/>
    <sheet name="11.기상개황" sheetId="18" r:id="rId14"/>
    <sheet name="12.강수량" sheetId="19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9" l="1"/>
  <c r="B10" i="19"/>
  <c r="B9" i="19"/>
  <c r="B8" i="19"/>
  <c r="B7" i="19"/>
  <c r="B6" i="19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L11" i="17"/>
  <c r="K11" i="17"/>
  <c r="J11" i="17"/>
  <c r="I11" i="17"/>
  <c r="H11" i="17"/>
  <c r="G11" i="17"/>
  <c r="F11" i="17"/>
  <c r="E11" i="17"/>
  <c r="D11" i="17"/>
  <c r="C11" i="17"/>
  <c r="B11" i="17"/>
  <c r="I17" i="12"/>
  <c r="H17" i="12"/>
  <c r="F17" i="12"/>
  <c r="D17" i="12"/>
  <c r="B17" i="12" s="1"/>
  <c r="E16" i="12"/>
  <c r="D16" i="12"/>
  <c r="C16" i="12"/>
  <c r="B16" i="12"/>
  <c r="H15" i="12"/>
  <c r="G15" i="12"/>
  <c r="F15" i="12"/>
  <c r="E15" i="12"/>
  <c r="C15" i="12" s="1"/>
  <c r="C11" i="12" s="1"/>
  <c r="D15" i="12"/>
  <c r="H14" i="12"/>
  <c r="F14" i="12"/>
  <c r="F11" i="12" s="1"/>
  <c r="D14" i="12"/>
  <c r="H13" i="12"/>
  <c r="D13" i="12"/>
  <c r="I11" i="12"/>
  <c r="G11" i="12"/>
  <c r="B15" i="12" l="1"/>
  <c r="D11" i="12"/>
  <c r="E11" i="12"/>
  <c r="B14" i="12"/>
  <c r="H11" i="12"/>
  <c r="B13" i="12"/>
  <c r="B24" i="9"/>
  <c r="B23" i="9"/>
  <c r="B22" i="9"/>
  <c r="B21" i="9"/>
  <c r="B20" i="9"/>
  <c r="B19" i="9"/>
  <c r="B18" i="9"/>
  <c r="B17" i="9"/>
  <c r="B16" i="9"/>
  <c r="B15" i="9"/>
  <c r="B14" i="9"/>
  <c r="B13" i="9"/>
  <c r="B11" i="9"/>
  <c r="U48" i="8"/>
  <c r="S48" i="8"/>
  <c r="Q48" i="8"/>
  <c r="O48" i="8"/>
  <c r="M48" i="8"/>
  <c r="K48" i="8"/>
  <c r="I48" i="8"/>
  <c r="G48" i="8"/>
  <c r="E48" i="8"/>
  <c r="U47" i="8"/>
  <c r="S47" i="8"/>
  <c r="Q47" i="8"/>
  <c r="O47" i="8"/>
  <c r="M47" i="8"/>
  <c r="K47" i="8"/>
  <c r="I47" i="8"/>
  <c r="G47" i="8"/>
  <c r="E47" i="8"/>
  <c r="U46" i="8"/>
  <c r="S46" i="8"/>
  <c r="Q46" i="8"/>
  <c r="O46" i="8"/>
  <c r="M46" i="8"/>
  <c r="K46" i="8"/>
  <c r="I46" i="8"/>
  <c r="G46" i="8"/>
  <c r="E46" i="8"/>
  <c r="U45" i="8"/>
  <c r="S45" i="8"/>
  <c r="Q45" i="8"/>
  <c r="O45" i="8"/>
  <c r="M45" i="8"/>
  <c r="K45" i="8"/>
  <c r="I45" i="8"/>
  <c r="G45" i="8"/>
  <c r="E45" i="8"/>
  <c r="U43" i="8"/>
  <c r="S43" i="8"/>
  <c r="Q43" i="8"/>
  <c r="O43" i="8"/>
  <c r="M43" i="8"/>
  <c r="K43" i="8"/>
  <c r="I43" i="8"/>
  <c r="G43" i="8"/>
  <c r="E43" i="8"/>
  <c r="U41" i="8"/>
  <c r="S41" i="8"/>
  <c r="Q41" i="8"/>
  <c r="O41" i="8"/>
  <c r="M41" i="8"/>
  <c r="K41" i="8"/>
  <c r="I41" i="8"/>
  <c r="G41" i="8"/>
  <c r="E41" i="8"/>
  <c r="U40" i="8"/>
  <c r="S40" i="8"/>
  <c r="Q40" i="8"/>
  <c r="O40" i="8"/>
  <c r="M40" i="8"/>
  <c r="K40" i="8"/>
  <c r="I40" i="8"/>
  <c r="G40" i="8"/>
  <c r="E40" i="8"/>
  <c r="U39" i="8"/>
  <c r="S39" i="8"/>
  <c r="Q39" i="8"/>
  <c r="O39" i="8"/>
  <c r="M39" i="8"/>
  <c r="K39" i="8"/>
  <c r="I39" i="8"/>
  <c r="G39" i="8"/>
  <c r="E39" i="8"/>
  <c r="U35" i="8"/>
  <c r="S35" i="8"/>
  <c r="Q35" i="8"/>
  <c r="O35" i="8"/>
  <c r="M35" i="8"/>
  <c r="K35" i="8"/>
  <c r="I35" i="8"/>
  <c r="G35" i="8"/>
  <c r="E35" i="8"/>
  <c r="U34" i="8"/>
  <c r="S34" i="8"/>
  <c r="Q34" i="8"/>
  <c r="O34" i="8"/>
  <c r="M34" i="8"/>
  <c r="K34" i="8"/>
  <c r="I34" i="8"/>
  <c r="G34" i="8"/>
  <c r="E34" i="8"/>
  <c r="U33" i="8"/>
  <c r="S33" i="8"/>
  <c r="Q33" i="8"/>
  <c r="O33" i="8"/>
  <c r="M33" i="8"/>
  <c r="K33" i="8"/>
  <c r="I33" i="8"/>
  <c r="G33" i="8"/>
  <c r="E33" i="8"/>
  <c r="U32" i="8"/>
  <c r="S32" i="8"/>
  <c r="Q32" i="8"/>
  <c r="O32" i="8"/>
  <c r="M32" i="8"/>
  <c r="K32" i="8"/>
  <c r="I32" i="8"/>
  <c r="C32" i="8" s="1"/>
  <c r="G32" i="8"/>
  <c r="E32" i="8"/>
  <c r="U30" i="8"/>
  <c r="S30" i="8"/>
  <c r="Q30" i="8"/>
  <c r="O30" i="8"/>
  <c r="M30" i="8"/>
  <c r="K30" i="8"/>
  <c r="I30" i="8"/>
  <c r="G30" i="8"/>
  <c r="E30" i="8"/>
  <c r="U28" i="8"/>
  <c r="S28" i="8"/>
  <c r="Q28" i="8"/>
  <c r="O28" i="8"/>
  <c r="M28" i="8"/>
  <c r="K28" i="8"/>
  <c r="I28" i="8"/>
  <c r="G28" i="8"/>
  <c r="E28" i="8"/>
  <c r="U27" i="8"/>
  <c r="S27" i="8"/>
  <c r="Q27" i="8"/>
  <c r="O27" i="8"/>
  <c r="M27" i="8"/>
  <c r="K27" i="8"/>
  <c r="I27" i="8"/>
  <c r="G27" i="8"/>
  <c r="E27" i="8"/>
  <c r="U26" i="8"/>
  <c r="S26" i="8"/>
  <c r="Q26" i="8"/>
  <c r="O26" i="8"/>
  <c r="M26" i="8"/>
  <c r="K26" i="8"/>
  <c r="I26" i="8"/>
  <c r="G26" i="8"/>
  <c r="E26" i="8"/>
  <c r="U22" i="8"/>
  <c r="S22" i="8"/>
  <c r="Q22" i="8"/>
  <c r="O22" i="8"/>
  <c r="M22" i="8"/>
  <c r="K22" i="8"/>
  <c r="I22" i="8"/>
  <c r="G22" i="8"/>
  <c r="E22" i="8"/>
  <c r="U21" i="8"/>
  <c r="S21" i="8"/>
  <c r="Q21" i="8"/>
  <c r="O21" i="8"/>
  <c r="M21" i="8"/>
  <c r="K21" i="8"/>
  <c r="I21" i="8"/>
  <c r="G21" i="8"/>
  <c r="E21" i="8"/>
  <c r="U20" i="8"/>
  <c r="S20" i="8"/>
  <c r="Q20" i="8"/>
  <c r="O20" i="8"/>
  <c r="M20" i="8"/>
  <c r="K20" i="8"/>
  <c r="I20" i="8"/>
  <c r="G20" i="8"/>
  <c r="E20" i="8"/>
  <c r="U19" i="8"/>
  <c r="S19" i="8"/>
  <c r="Q19" i="8"/>
  <c r="O19" i="8"/>
  <c r="M19" i="8"/>
  <c r="K19" i="8"/>
  <c r="I19" i="8"/>
  <c r="G19" i="8"/>
  <c r="E19" i="8"/>
  <c r="U17" i="8"/>
  <c r="S17" i="8"/>
  <c r="Q17" i="8"/>
  <c r="O17" i="8"/>
  <c r="M17" i="8"/>
  <c r="K17" i="8"/>
  <c r="I17" i="8"/>
  <c r="G17" i="8"/>
  <c r="E17" i="8"/>
  <c r="U15" i="8"/>
  <c r="S15" i="8"/>
  <c r="Q15" i="8"/>
  <c r="O15" i="8"/>
  <c r="M15" i="8"/>
  <c r="K15" i="8"/>
  <c r="I15" i="8"/>
  <c r="G15" i="8"/>
  <c r="E15" i="8"/>
  <c r="U14" i="8"/>
  <c r="S14" i="8"/>
  <c r="Q14" i="8"/>
  <c r="O14" i="8"/>
  <c r="M14" i="8"/>
  <c r="K14" i="8"/>
  <c r="I14" i="8"/>
  <c r="G14" i="8"/>
  <c r="E14" i="8"/>
  <c r="U13" i="8"/>
  <c r="S13" i="8"/>
  <c r="Q13" i="8"/>
  <c r="O13" i="8"/>
  <c r="M13" i="8"/>
  <c r="K13" i="8"/>
  <c r="I13" i="8"/>
  <c r="G13" i="8"/>
  <c r="E13" i="8"/>
  <c r="U12" i="8"/>
  <c r="S12" i="8"/>
  <c r="Q12" i="8"/>
  <c r="O12" i="8"/>
  <c r="M12" i="8"/>
  <c r="K12" i="8"/>
  <c r="I12" i="8"/>
  <c r="G12" i="8"/>
  <c r="E12" i="8"/>
  <c r="K23" i="7"/>
  <c r="I23" i="7"/>
  <c r="G23" i="7"/>
  <c r="E23" i="7"/>
  <c r="K22" i="7"/>
  <c r="I22" i="7"/>
  <c r="G22" i="7"/>
  <c r="E22" i="7"/>
  <c r="K21" i="7"/>
  <c r="I21" i="7"/>
  <c r="G21" i="7"/>
  <c r="E21" i="7"/>
  <c r="K20" i="7"/>
  <c r="I20" i="7"/>
  <c r="G20" i="7"/>
  <c r="E20" i="7"/>
  <c r="K13" i="7"/>
  <c r="I13" i="7"/>
  <c r="G13" i="7"/>
  <c r="E13" i="7"/>
  <c r="K11" i="7"/>
  <c r="I11" i="7"/>
  <c r="G11" i="7"/>
  <c r="E11" i="7"/>
  <c r="K10" i="7"/>
  <c r="I10" i="7"/>
  <c r="G10" i="7"/>
  <c r="E10" i="7"/>
  <c r="K9" i="7"/>
  <c r="I9" i="7"/>
  <c r="G9" i="7"/>
  <c r="E9" i="7"/>
  <c r="K8" i="7"/>
  <c r="I8" i="7"/>
  <c r="G8" i="7"/>
  <c r="E8" i="7"/>
  <c r="I40" i="4"/>
  <c r="I39" i="4"/>
  <c r="I38" i="4"/>
  <c r="I37" i="4"/>
  <c r="I29" i="4"/>
  <c r="I28" i="4"/>
  <c r="I27" i="4"/>
  <c r="I26" i="4"/>
  <c r="I18" i="4"/>
  <c r="I17" i="4"/>
  <c r="I16" i="4"/>
  <c r="I15" i="4"/>
  <c r="M21" i="3"/>
  <c r="K21" i="3"/>
  <c r="J21" i="3" s="1"/>
  <c r="E21" i="3"/>
  <c r="B21" i="3"/>
  <c r="M20" i="3"/>
  <c r="J20" i="3"/>
  <c r="E20" i="3"/>
  <c r="B20" i="3"/>
  <c r="M19" i="3"/>
  <c r="J19" i="3"/>
  <c r="E19" i="3"/>
  <c r="B19" i="3"/>
  <c r="B18" i="3"/>
  <c r="E17" i="3"/>
  <c r="B17" i="3"/>
  <c r="M16" i="3"/>
  <c r="J16" i="3"/>
  <c r="E16" i="3"/>
  <c r="B16" i="3"/>
  <c r="M15" i="3"/>
  <c r="J15" i="3"/>
  <c r="E15" i="3"/>
  <c r="B15" i="3"/>
  <c r="M14" i="3"/>
  <c r="J14" i="3"/>
  <c r="E14" i="3"/>
  <c r="B14" i="3"/>
  <c r="Q12" i="3"/>
  <c r="P12" i="3"/>
  <c r="O12" i="3"/>
  <c r="N12" i="3"/>
  <c r="M12" i="3"/>
  <c r="L12" i="3"/>
  <c r="K12" i="3"/>
  <c r="J12" i="3" s="1"/>
  <c r="I12" i="3"/>
  <c r="H12" i="3"/>
  <c r="G12" i="3"/>
  <c r="F12" i="3"/>
  <c r="E12" i="3"/>
  <c r="D12" i="3"/>
  <c r="B12" i="3" s="1"/>
  <c r="C12" i="3"/>
  <c r="M11" i="3"/>
  <c r="J11" i="3"/>
  <c r="E11" i="3"/>
  <c r="B11" i="3"/>
  <c r="M10" i="3"/>
  <c r="J10" i="3"/>
  <c r="E10" i="3"/>
  <c r="B10" i="3"/>
  <c r="M9" i="3"/>
  <c r="J9" i="3"/>
  <c r="E9" i="3"/>
  <c r="B9" i="3"/>
  <c r="M8" i="3"/>
  <c r="J8" i="3"/>
  <c r="E8" i="3"/>
  <c r="B8" i="3"/>
  <c r="M7" i="3"/>
  <c r="J7" i="3"/>
  <c r="E7" i="3"/>
  <c r="B7" i="3"/>
  <c r="B11" i="12" l="1"/>
  <c r="C48" i="8"/>
  <c r="C33" i="8"/>
  <c r="C46" i="8"/>
</calcChain>
</file>

<file path=xl/sharedStrings.xml><?xml version="1.0" encoding="utf-8"?>
<sst xmlns="http://schemas.openxmlformats.org/spreadsheetml/2006/main" count="620" uniqueCount="328">
  <si>
    <t xml:space="preserve"> </t>
  </si>
  <si>
    <t>남</t>
  </si>
  <si>
    <t>여</t>
  </si>
  <si>
    <t>1 9 9 8</t>
  </si>
  <si>
    <t>1 9 9 9</t>
  </si>
  <si>
    <t>2 0 0 0</t>
  </si>
  <si>
    <t>2 0 0 1</t>
  </si>
  <si>
    <t>2 0 0 2</t>
  </si>
  <si>
    <t>2 0 0 3</t>
  </si>
  <si>
    <t>2 0 0 4</t>
  </si>
  <si>
    <t>2 0 0 5</t>
  </si>
  <si>
    <t>2 0 0 6</t>
  </si>
  <si>
    <t>2 0 0 7</t>
  </si>
  <si>
    <t>2 0 0 8</t>
  </si>
  <si>
    <t>2 0 0 9</t>
  </si>
  <si>
    <t>2 0 1 0</t>
  </si>
  <si>
    <t>2 0 1 1</t>
  </si>
  <si>
    <t>2 0 1 2</t>
  </si>
  <si>
    <t>2 0 1 3</t>
  </si>
  <si>
    <t>2 0 1 4</t>
  </si>
  <si>
    <t>2 0 1 7</t>
    <phoneticPr fontId="7" type="noConversion"/>
  </si>
  <si>
    <t>자료:기획조정실,대구시정책기획관실</t>
    <phoneticPr fontId="7" type="noConversion"/>
  </si>
  <si>
    <t>구·군</t>
  </si>
  <si>
    <t>통</t>
  </si>
  <si>
    <t>읍·면</t>
  </si>
  <si>
    <t>행정</t>
  </si>
  <si>
    <t>법정</t>
  </si>
  <si>
    <t>중    구</t>
  </si>
  <si>
    <t>동    구</t>
  </si>
  <si>
    <t>서    구</t>
  </si>
  <si>
    <t>남    구</t>
  </si>
  <si>
    <t>수 성 구</t>
  </si>
  <si>
    <t>달 서 구</t>
  </si>
  <si>
    <t>달 성 군</t>
  </si>
  <si>
    <t>2 0 1 5</t>
  </si>
  <si>
    <t>자</t>
  </si>
  <si>
    <t>합    계</t>
  </si>
  <si>
    <t xml:space="preserve">     2/4</t>
  </si>
  <si>
    <t xml:space="preserve">     3/4</t>
  </si>
  <si>
    <t xml:space="preserve">     4/4</t>
  </si>
  <si>
    <t xml:space="preserve">여 </t>
  </si>
  <si>
    <t>단위:천불</t>
  </si>
  <si>
    <t>1 월</t>
  </si>
  <si>
    <t>2 월</t>
  </si>
  <si>
    <t>3 월</t>
  </si>
  <si>
    <t>4 월</t>
  </si>
  <si>
    <t>5 월</t>
  </si>
  <si>
    <t>6 월</t>
  </si>
  <si>
    <t>7 월</t>
  </si>
  <si>
    <t>8 월</t>
  </si>
  <si>
    <t>9 월</t>
  </si>
  <si>
    <t>10월</t>
  </si>
  <si>
    <t>11월</t>
  </si>
  <si>
    <t>12월</t>
  </si>
  <si>
    <t>연 별 및
월    별</t>
  </si>
  <si>
    <t>식품 및
산 동물</t>
  </si>
  <si>
    <t>음료 및 담배</t>
  </si>
  <si>
    <t>비식용 원재료
(연료제외)</t>
  </si>
  <si>
    <t>광물성연료,
윤활유및관련물질</t>
  </si>
  <si>
    <t>동식물성 유지 및 왁스</t>
  </si>
  <si>
    <t>화학물 및
관련제품</t>
  </si>
  <si>
    <t>재료별
제조제품</t>
  </si>
  <si>
    <t>기계 및
운수장비</t>
  </si>
  <si>
    <t>기   타
제조제품</t>
  </si>
  <si>
    <t>달리 분류되지 않은 상품 및
 취급물</t>
  </si>
  <si>
    <t xml:space="preserve">  주:통관기준, SITC분류에 따라 구분</t>
  </si>
  <si>
    <t>비식용
원재료
(연료제외)</t>
  </si>
  <si>
    <t>광물성 연료,
윤활유및관련물질</t>
  </si>
  <si>
    <t>동식물성 
유지 및 왁스</t>
  </si>
  <si>
    <t>기    타
제조제품</t>
  </si>
  <si>
    <t>달리 분류되지 않은 상품 
및 취급물</t>
  </si>
  <si>
    <t>단위:명</t>
  </si>
  <si>
    <t xml:space="preserve"> 2 0 1 3 </t>
  </si>
  <si>
    <t>맑  음</t>
  </si>
  <si>
    <t>흐  림</t>
  </si>
  <si>
    <t>강  수</t>
  </si>
  <si>
    <t>서  리</t>
  </si>
  <si>
    <t>안  개</t>
  </si>
  <si>
    <t>눈</t>
  </si>
  <si>
    <t>뇌  전</t>
  </si>
  <si>
    <t>폭  풍</t>
  </si>
  <si>
    <t>10 월</t>
  </si>
  <si>
    <t>11 월</t>
  </si>
  <si>
    <t>12 월</t>
  </si>
  <si>
    <t>일조시간</t>
  </si>
  <si>
    <t>평  균</t>
  </si>
  <si>
    <t>평균최고</t>
  </si>
  <si>
    <t>평균최저</t>
  </si>
  <si>
    <t>평균풍속</t>
  </si>
  <si>
    <t>최대풍속</t>
  </si>
  <si>
    <t xml:space="preserve"> 2 월 </t>
  </si>
  <si>
    <t xml:space="preserve">      2/4</t>
    <phoneticPr fontId="7" type="noConversion"/>
  </si>
  <si>
    <t xml:space="preserve">      3/4</t>
    <phoneticPr fontId="7" type="noConversion"/>
  </si>
  <si>
    <t xml:space="preserve">      4/4</t>
    <phoneticPr fontId="7" type="noConversion"/>
  </si>
  <si>
    <t>2 0 1 6</t>
  </si>
  <si>
    <t>정 무 직</t>
    <phoneticPr fontId="7" type="noConversion"/>
  </si>
  <si>
    <t>특 정 직</t>
    <phoneticPr fontId="7" type="noConversion"/>
  </si>
  <si>
    <t>자료:정책기획관</t>
    <phoneticPr fontId="7" type="noConversion"/>
  </si>
  <si>
    <t xml:space="preserve">  주:1.( )는 국가직공무원수 임</t>
    <phoneticPr fontId="7" type="noConversion"/>
  </si>
  <si>
    <t xml:space="preserve">     2.전문직은 일반직에 포함되어 있음</t>
    <phoneticPr fontId="7" type="noConversion"/>
  </si>
  <si>
    <t>자료:한국무역협회</t>
    <phoneticPr fontId="7" type="noConversion"/>
  </si>
  <si>
    <t xml:space="preserve"> 주:통관기준, SITC분류에 따라 구분</t>
    <phoneticPr fontId="7" type="noConversion"/>
  </si>
  <si>
    <t>단위 : 세대, 명</t>
  </si>
  <si>
    <t>Unit : household, person</t>
    <phoneticPr fontId="2" type="noConversion"/>
  </si>
  <si>
    <t>연    별
Yearly</t>
    <phoneticPr fontId="2" type="noConversion"/>
  </si>
  <si>
    <r>
      <t>세 대</t>
    </r>
    <r>
      <rPr>
        <vertAlign val="superscript"/>
        <sz val="11"/>
        <rFont val="맑은 고딕"/>
        <family val="3"/>
        <charset val="129"/>
        <scheme val="major"/>
      </rPr>
      <t xml:space="preserve">1)
</t>
    </r>
    <r>
      <rPr>
        <sz val="11"/>
        <rFont val="맑은 고딕"/>
        <family val="3"/>
        <charset val="129"/>
        <scheme val="major"/>
      </rPr>
      <t>No. of
households</t>
    </r>
    <phoneticPr fontId="7" type="noConversion"/>
  </si>
  <si>
    <t>등록인구 Registered Population</t>
    <phoneticPr fontId="7" type="noConversion"/>
  </si>
  <si>
    <t>인구증가율(%)
Population 
increase rate</t>
    <phoneticPr fontId="7" type="noConversion"/>
  </si>
  <si>
    <t>세대당인구
Person per
household</t>
    <phoneticPr fontId="7" type="noConversion"/>
  </si>
  <si>
    <r>
      <t>65세이상
고 령 자</t>
    </r>
    <r>
      <rPr>
        <vertAlign val="superscript"/>
        <sz val="11"/>
        <rFont val="맑은 고딕"/>
        <family val="3"/>
        <charset val="129"/>
        <scheme val="minor"/>
      </rPr>
      <t xml:space="preserve"> 2)
Person 65 years old
 &amp; over</t>
    </r>
    <phoneticPr fontId="7" type="noConversion"/>
  </si>
  <si>
    <t>인구밀도
Population
density</t>
    <phoneticPr fontId="7" type="noConversion"/>
  </si>
  <si>
    <t>한국인
Korean</t>
    <phoneticPr fontId="7" type="noConversion"/>
  </si>
  <si>
    <t>외국인
Foreigner</t>
    <phoneticPr fontId="2" type="noConversion"/>
  </si>
  <si>
    <t>면적(㎢)
Area</t>
    <phoneticPr fontId="7" type="noConversion"/>
  </si>
  <si>
    <t>남
Male</t>
    <phoneticPr fontId="7" type="noConversion"/>
  </si>
  <si>
    <t>여
Female</t>
    <phoneticPr fontId="7" type="noConversion"/>
  </si>
  <si>
    <t xml:space="preserve">  1. 인구추이  Population Trend</t>
    <phoneticPr fontId="7" type="noConversion"/>
  </si>
  <si>
    <t>2 0 1 7</t>
  </si>
  <si>
    <t>2 0 1 8</t>
  </si>
  <si>
    <t xml:space="preserve">  주 : 1991년 이후는 주민등록인구통계 결과임(외국인 포함)</t>
    <phoneticPr fontId="2" type="noConversion"/>
  </si>
  <si>
    <t xml:space="preserve">       1)외국인 세대수 제외('98년부터 적용)</t>
    <phoneticPr fontId="2" type="noConversion"/>
  </si>
  <si>
    <t xml:space="preserve">       2)외국인 제외</t>
    <phoneticPr fontId="2" type="noConversion"/>
  </si>
  <si>
    <t>ⅩⅥ. 시정통계</t>
    <phoneticPr fontId="2" type="noConversion"/>
  </si>
  <si>
    <t xml:space="preserve">  2. 행정구역   Area and Number of Administrative Units</t>
    <phoneticPr fontId="7" type="noConversion"/>
  </si>
  <si>
    <t>단위:개</t>
    <phoneticPr fontId="7" type="noConversion"/>
  </si>
  <si>
    <t>구·군</t>
    <phoneticPr fontId="7" type="noConversion"/>
  </si>
  <si>
    <t>읍·면·동</t>
    <phoneticPr fontId="7" type="noConversion"/>
  </si>
  <si>
    <t>출장소</t>
    <phoneticPr fontId="7" type="noConversion"/>
  </si>
  <si>
    <t>면적
(㎢)</t>
    <phoneticPr fontId="7" type="noConversion"/>
  </si>
  <si>
    <t>구</t>
    <phoneticPr fontId="7" type="noConversion"/>
  </si>
  <si>
    <t>읍</t>
    <phoneticPr fontId="7" type="noConversion"/>
  </si>
  <si>
    <t>리</t>
    <phoneticPr fontId="7" type="noConversion"/>
  </si>
  <si>
    <t>2 0 1 8</t>
    <phoneticPr fontId="7" type="noConversion"/>
  </si>
  <si>
    <t>북    구</t>
  </si>
  <si>
    <t>-</t>
  </si>
  <si>
    <t>자료:자치행정과</t>
    <phoneticPr fontId="7" type="noConversion"/>
  </si>
  <si>
    <t>연 별 및 구 군 별</t>
    <phoneticPr fontId="7" type="noConversion"/>
  </si>
  <si>
    <t>통·리</t>
    <phoneticPr fontId="7" type="noConversion"/>
  </si>
  <si>
    <t>반</t>
    <phoneticPr fontId="7" type="noConversion"/>
  </si>
  <si>
    <t>군</t>
    <phoneticPr fontId="7" type="noConversion"/>
  </si>
  <si>
    <t>면</t>
    <phoneticPr fontId="7" type="noConversion"/>
  </si>
  <si>
    <t>동</t>
    <phoneticPr fontId="7" type="noConversion"/>
  </si>
  <si>
    <t>단위 : 천명</t>
  </si>
  <si>
    <t>Unit : 1,000 persons</t>
  </si>
  <si>
    <t>계(연별/분기별)
남(연별/분기별)
여(연별/분기별)</t>
    <phoneticPr fontId="2" type="noConversion"/>
  </si>
  <si>
    <t>15세 이상 인구 Population 15 years old and over</t>
    <phoneticPr fontId="7" type="noConversion"/>
  </si>
  <si>
    <t>경제활동
참가율(%)
Economic participation rate</t>
    <phoneticPr fontId="7" type="noConversion"/>
  </si>
  <si>
    <t>고용률(%)
Employment
population ratio</t>
    <phoneticPr fontId="7" type="noConversion"/>
  </si>
  <si>
    <t>실업률(%)
Unemployment rate</t>
    <phoneticPr fontId="7" type="noConversion"/>
  </si>
  <si>
    <t>경제활동인구
Economically active population</t>
    <phoneticPr fontId="7" type="noConversion"/>
  </si>
  <si>
    <t>비경제활동인구
Not economically active population</t>
    <phoneticPr fontId="7" type="noConversion"/>
  </si>
  <si>
    <t>취업자
Employed</t>
    <phoneticPr fontId="7" type="noConversion"/>
  </si>
  <si>
    <t>실업자
Unemployed</t>
    <phoneticPr fontId="7" type="noConversion"/>
  </si>
  <si>
    <t>가사 · 육아
Housekeeping 
&amp; caring for child</t>
    <phoneticPr fontId="7" type="noConversion"/>
  </si>
  <si>
    <r>
      <t>통  학</t>
    </r>
    <r>
      <rPr>
        <vertAlign val="superscript"/>
        <sz val="11"/>
        <rFont val="맑은 고딕"/>
        <family val="3"/>
        <charset val="129"/>
        <scheme val="minor"/>
      </rPr>
      <t>1)</t>
    </r>
    <r>
      <rPr>
        <sz val="11"/>
        <rFont val="맑은 고딕"/>
        <family val="3"/>
        <charset val="129"/>
        <scheme val="minor"/>
      </rPr>
      <t xml:space="preserve">
Attending school</t>
    </r>
    <phoneticPr fontId="7" type="noConversion"/>
  </si>
  <si>
    <t>기타
Others</t>
    <phoneticPr fontId="7" type="noConversion"/>
  </si>
  <si>
    <t>주: 1) 정규교육기관 재학, 입시학원 수강, 취업을 위한 학원․기관 수강 등을 포함</t>
    <phoneticPr fontId="7" type="noConversion"/>
  </si>
  <si>
    <t xml:space="preserve"> 자료 : 「경제활동인구조사」,「지역별고용조사」통계청 고용통계과</t>
    <phoneticPr fontId="7" type="noConversion"/>
  </si>
  <si>
    <t>Source : Statistics Korea</t>
  </si>
  <si>
    <t xml:space="preserve">      2/4</t>
    <phoneticPr fontId="7" type="noConversion"/>
  </si>
  <si>
    <t xml:space="preserve">      4/4</t>
    <phoneticPr fontId="7" type="noConversion"/>
  </si>
  <si>
    <t>…</t>
  </si>
  <si>
    <t>2018. 1/4</t>
    <phoneticPr fontId="7" type="noConversion"/>
  </si>
  <si>
    <t>여                              자</t>
    <phoneticPr fontId="7" type="noConversion"/>
  </si>
  <si>
    <t>2018. 1/4</t>
  </si>
  <si>
    <t xml:space="preserve">      2/4</t>
  </si>
  <si>
    <t xml:space="preserve">      3/4</t>
  </si>
  <si>
    <t xml:space="preserve">      4/4</t>
  </si>
  <si>
    <t>합                              계</t>
    <phoneticPr fontId="7" type="noConversion"/>
  </si>
  <si>
    <t>2018. 1/4</t>
    <phoneticPr fontId="7" type="noConversion"/>
  </si>
  <si>
    <t>남                            자</t>
    <phoneticPr fontId="7" type="noConversion"/>
  </si>
  <si>
    <t xml:space="preserve">  3. 경제활동인구총괄  Economically Active Population</t>
    <phoneticPr fontId="7" type="noConversion"/>
  </si>
  <si>
    <t>계(연별)
남(연별)
여(연별)</t>
    <phoneticPr fontId="2" type="noConversion"/>
  </si>
  <si>
    <t>합  계
Total</t>
    <phoneticPr fontId="32" type="noConversion"/>
  </si>
  <si>
    <t>15∼19세
Years old</t>
    <phoneticPr fontId="32" type="noConversion"/>
  </si>
  <si>
    <t>20∼24세
Years old</t>
    <phoneticPr fontId="32" type="noConversion"/>
  </si>
  <si>
    <t>25∼29세
Years old</t>
    <phoneticPr fontId="32" type="noConversion"/>
  </si>
  <si>
    <t>30∼34세
Years old</t>
    <phoneticPr fontId="32" type="noConversion"/>
  </si>
  <si>
    <t>35∼39세
Years old</t>
    <phoneticPr fontId="32" type="noConversion"/>
  </si>
  <si>
    <t>40∼44세
Years old</t>
    <phoneticPr fontId="32" type="noConversion"/>
  </si>
  <si>
    <t>45∼49세
Years old</t>
    <phoneticPr fontId="7" type="noConversion"/>
  </si>
  <si>
    <t>50∼54세
Years old</t>
    <phoneticPr fontId="7" type="noConversion"/>
  </si>
  <si>
    <t>55∼59세
Years old</t>
    <phoneticPr fontId="7" type="noConversion"/>
  </si>
  <si>
    <t>60∼64세
Years old</t>
    <phoneticPr fontId="7" type="noConversion"/>
  </si>
  <si>
    <t>65세 이상
Years old 
and over</t>
    <phoneticPr fontId="7" type="noConversion"/>
  </si>
  <si>
    <t>남                              자</t>
    <phoneticPr fontId="7" type="noConversion"/>
  </si>
  <si>
    <t xml:space="preserve">  4. 연령별 취업자  Employed Persons by Age Group</t>
    <phoneticPr fontId="7" type="noConversion"/>
  </si>
  <si>
    <t>계(연별/분기별)
남(연별/분기별)
여(연별/분기별)</t>
    <phoneticPr fontId="2" type="noConversion"/>
  </si>
  <si>
    <t>합  계
Total</t>
    <phoneticPr fontId="7" type="noConversion"/>
  </si>
  <si>
    <t>초졸이하
Primary School graduates&amp;under</t>
    <phoneticPr fontId="7" type="noConversion"/>
  </si>
  <si>
    <t>중  졸
Middle school</t>
    <phoneticPr fontId="7" type="noConversion"/>
  </si>
  <si>
    <t>고  졸
High school</t>
    <phoneticPr fontId="7" type="noConversion"/>
  </si>
  <si>
    <t>대졸이상
College / Uni. &amp; over</t>
    <phoneticPr fontId="7" type="noConversion"/>
  </si>
  <si>
    <t xml:space="preserve"> 자료 : 경제활동인구연보(교육정도별 취업자),통계청 고용통계과</t>
    <phoneticPr fontId="7" type="noConversion"/>
  </si>
  <si>
    <t xml:space="preserve">  5. 교육정도별 취업자  Employed Persons by Educational Attainment</t>
    <phoneticPr fontId="7" type="noConversion"/>
  </si>
  <si>
    <t>2 0 1 8</t>
    <phoneticPr fontId="7" type="noConversion"/>
  </si>
  <si>
    <t xml:space="preserve">      4/4</t>
    <phoneticPr fontId="7" type="noConversion"/>
  </si>
  <si>
    <t>단위 : 천명, %</t>
  </si>
  <si>
    <t>Unit : 1,000 persons, %</t>
  </si>
  <si>
    <t xml:space="preserve">농업· 임업 및 어업
Agriculture, forestry and fishing </t>
    <phoneticPr fontId="32" type="noConversion"/>
  </si>
  <si>
    <t>광공업
Mining and manufacturing</t>
    <phoneticPr fontId="32" type="noConversion"/>
  </si>
  <si>
    <t>사회간접자본 및 기타사업서비스업
Social overhead capital and other services</t>
    <phoneticPr fontId="32" type="noConversion"/>
  </si>
  <si>
    <t>제조업
Manufacturing</t>
    <phoneticPr fontId="32" type="noConversion"/>
  </si>
  <si>
    <t>건설업
Construction</t>
    <phoneticPr fontId="32" type="noConversion"/>
  </si>
  <si>
    <t xml:space="preserve">도소매.숙박음식점업
 Wholesale &amp; Retail trade, restaurants &amp; hotels </t>
    <phoneticPr fontId="32" type="noConversion"/>
  </si>
  <si>
    <t xml:space="preserve">전기, 운수, 통신, 금융
Electricity, transport, communication finance </t>
    <phoneticPr fontId="32" type="noConversion"/>
  </si>
  <si>
    <t>사업.개인.공공
서비스 및  기타
Business, personal, public service &amp; other</t>
    <phoneticPr fontId="32" type="noConversion"/>
  </si>
  <si>
    <t>구성비
Composition</t>
    <phoneticPr fontId="32" type="noConversion"/>
  </si>
  <si>
    <t>구성비
Composition</t>
    <phoneticPr fontId="32" type="noConversion"/>
  </si>
  <si>
    <t xml:space="preserve"> 자료 : 「경제활동인구조사」통계청 고용통계과</t>
    <phoneticPr fontId="7" type="noConversion"/>
  </si>
  <si>
    <t>source : Statistics Korea</t>
    <phoneticPr fontId="7" type="noConversion"/>
  </si>
  <si>
    <t>2 0 1 8</t>
    <phoneticPr fontId="7" type="noConversion"/>
  </si>
  <si>
    <t xml:space="preserve"> 2017. 1/4</t>
  </si>
  <si>
    <t xml:space="preserve"> 2018. 1/4</t>
    <phoneticPr fontId="7" type="noConversion"/>
  </si>
  <si>
    <t xml:space="preserve">  6. 산업별 취업자  Employed Persons by Industry</t>
    <phoneticPr fontId="7" type="noConversion"/>
  </si>
  <si>
    <t>단위 : 천명, %</t>
    <phoneticPr fontId="7" type="noConversion"/>
  </si>
  <si>
    <t>합  계
Total</t>
    <phoneticPr fontId="32" type="noConversion"/>
  </si>
  <si>
    <t>관리자
 Managers</t>
    <phoneticPr fontId="32" type="noConversion"/>
  </si>
  <si>
    <t xml:space="preserve">전문가 및 관련 종사자
 Professionals and Related Workers </t>
    <phoneticPr fontId="32" type="noConversion"/>
  </si>
  <si>
    <t>사무종사자
Clerks</t>
    <phoneticPr fontId="32" type="noConversion"/>
  </si>
  <si>
    <t xml:space="preserve">서비스 종사자
 Service workers 
</t>
    <phoneticPr fontId="32" type="noConversion"/>
  </si>
  <si>
    <t xml:space="preserve">판매종사자
Sales workers  </t>
    <phoneticPr fontId="32" type="noConversion"/>
  </si>
  <si>
    <t>농림어업 숙련근로자
 Skilled Agricultural Forestry and Fishery workers</t>
    <phoneticPr fontId="32" type="noConversion"/>
  </si>
  <si>
    <t xml:space="preserve">기능원 및 관련
기능 종사자
Craft and related trades workers </t>
    <phoneticPr fontId="32" type="noConversion"/>
  </si>
  <si>
    <t>장치·기계조작
및 조립종사자
 Equipment, Machine Operating and Assembling Workers</t>
    <phoneticPr fontId="32" type="noConversion"/>
  </si>
  <si>
    <t>단순노무
종사자
 Elementary Workers</t>
    <phoneticPr fontId="32" type="noConversion"/>
  </si>
  <si>
    <t>구성비
Composition</t>
    <phoneticPr fontId="32" type="noConversion"/>
  </si>
  <si>
    <t xml:space="preserve"> </t>
    <phoneticPr fontId="32" type="noConversion"/>
  </si>
  <si>
    <t>총</t>
  </si>
  <si>
    <t>자</t>
    <phoneticPr fontId="7" type="noConversion"/>
  </si>
  <si>
    <t>…</t>
    <phoneticPr fontId="7" type="noConversion"/>
  </si>
  <si>
    <t>계</t>
    <phoneticPr fontId="7" type="noConversion"/>
  </si>
  <si>
    <t>2 0 1 8</t>
    <phoneticPr fontId="7" type="noConversion"/>
  </si>
  <si>
    <t>…</t>
    <phoneticPr fontId="7" type="noConversion"/>
  </si>
  <si>
    <t>…</t>
    <phoneticPr fontId="7" type="noConversion"/>
  </si>
  <si>
    <t xml:space="preserve">      2/4</t>
    <phoneticPr fontId="7" type="noConversion"/>
  </si>
  <si>
    <t xml:space="preserve">      3/4</t>
    <phoneticPr fontId="7" type="noConversion"/>
  </si>
  <si>
    <t>…</t>
    <phoneticPr fontId="7" type="noConversion"/>
  </si>
  <si>
    <t>2 0 1 8</t>
    <phoneticPr fontId="7" type="noConversion"/>
  </si>
  <si>
    <t>연 별 및
분 기 별</t>
    <phoneticPr fontId="2" type="noConversion"/>
  </si>
  <si>
    <t>연 별 및
분 기 별</t>
    <phoneticPr fontId="2" type="noConversion"/>
  </si>
  <si>
    <t xml:space="preserve">  7. 직업별 취업자  Employed Persons by Occupation</t>
    <phoneticPr fontId="7" type="noConversion"/>
  </si>
  <si>
    <t>단위 : 천불</t>
    <phoneticPr fontId="7" type="noConversion"/>
  </si>
  <si>
    <t>Unit : USD 1,000</t>
  </si>
  <si>
    <t>총액
Total amount</t>
    <phoneticPr fontId="7" type="noConversion"/>
  </si>
  <si>
    <t>수출(a)
Export</t>
    <phoneticPr fontId="7" type="noConversion"/>
  </si>
  <si>
    <t>수입(b)
Import</t>
    <phoneticPr fontId="7" type="noConversion"/>
  </si>
  <si>
    <t>수출입초과(a-b)
Excess of export and import</t>
    <phoneticPr fontId="7" type="noConversion"/>
  </si>
  <si>
    <t xml:space="preserve"> 주 : 1) 통관기준, 사업체소재지기준 </t>
    <phoneticPr fontId="7" type="noConversion"/>
  </si>
  <si>
    <t xml:space="preserve"> 자료 : 한국무역협회 정보전략팀</t>
    <phoneticPr fontId="7" type="noConversion"/>
  </si>
  <si>
    <t>연      별
월      별</t>
    <phoneticPr fontId="2" type="noConversion"/>
  </si>
  <si>
    <t>2 0 1 8</t>
    <phoneticPr fontId="7" type="noConversion"/>
  </si>
  <si>
    <r>
      <t xml:space="preserve">  8. 수출입 통관실적</t>
    </r>
    <r>
      <rPr>
        <b/>
        <vertAlign val="superscript"/>
        <sz val="16"/>
        <rFont val="HY중고딕"/>
        <family val="1"/>
        <charset val="129"/>
      </rPr>
      <t>1)</t>
    </r>
    <r>
      <rPr>
        <b/>
        <sz val="16"/>
        <rFont val="HY중고딕"/>
        <family val="1"/>
        <charset val="129"/>
      </rPr>
      <t xml:space="preserve"> Exports and Imports Cleared</t>
    </r>
    <phoneticPr fontId="7" type="noConversion"/>
  </si>
  <si>
    <t xml:space="preserve">    8-1. 수출실적  Exports</t>
    <phoneticPr fontId="2" type="noConversion"/>
  </si>
  <si>
    <t xml:space="preserve">    8-2. 수입실적  Imports</t>
    <phoneticPr fontId="2" type="noConversion"/>
  </si>
  <si>
    <t xml:space="preserve">   9. 공무원 총괄 Summary of Govrnment Employeees (Authorized)</t>
    <phoneticPr fontId="2" type="noConversion"/>
  </si>
  <si>
    <t>연 별 및  
직 능 별</t>
    <phoneticPr fontId="7" type="noConversion"/>
  </si>
  <si>
    <t>합  계</t>
    <phoneticPr fontId="7" type="noConversion"/>
  </si>
  <si>
    <t>본  청</t>
    <phoneticPr fontId="7" type="noConversion"/>
  </si>
  <si>
    <t>시의회사무처,직속기관 
및 시 사업소</t>
    <phoneticPr fontId="7" type="noConversion"/>
  </si>
  <si>
    <t>구·군(자치)</t>
    <phoneticPr fontId="7" type="noConversion"/>
  </si>
  <si>
    <t>동·읍·면</t>
    <phoneticPr fontId="7" type="noConversion"/>
  </si>
  <si>
    <t>소방서</t>
    <phoneticPr fontId="7" type="noConversion"/>
  </si>
  <si>
    <t>별 정 직</t>
    <phoneticPr fontId="7" type="noConversion"/>
  </si>
  <si>
    <t>고위공무원</t>
    <phoneticPr fontId="7" type="noConversion"/>
  </si>
  <si>
    <t>일 반 직</t>
    <phoneticPr fontId="7" type="noConversion"/>
  </si>
  <si>
    <t>단위:일</t>
  </si>
  <si>
    <t>연 별 및  
월    별</t>
    <phoneticPr fontId="7" type="noConversion"/>
  </si>
  <si>
    <t>구름조금</t>
    <phoneticPr fontId="7" type="noConversion"/>
  </si>
  <si>
    <t>구름많음</t>
    <phoneticPr fontId="7" type="noConversion"/>
  </si>
  <si>
    <t>황  사</t>
    <phoneticPr fontId="7" type="noConversion"/>
  </si>
  <si>
    <t>자료:「기상관측통계」 기상청</t>
    <phoneticPr fontId="7" type="noConversion"/>
  </si>
  <si>
    <t xml:space="preserve">  주:1. 맑음(전운량 2.4이후), 구름조금(전운량 2.5~5.4), 구름많음(전운량 5.5~7.4), 흐림(전운량 7.5이상), 강수(강수량 0.1㎜이상), 폭풍(최대 풍속 13.9㎧이상)</t>
    <phoneticPr fontId="7" type="noConversion"/>
  </si>
  <si>
    <t xml:space="preserve">     2. 2016년 이후 기상자료 : 대구(지점번호 176) 신청사(효목동)기준, 현재는 지점번호(143)으로 변경사용</t>
    <phoneticPr fontId="7" type="noConversion"/>
  </si>
  <si>
    <t>연 별 및월    별</t>
    <phoneticPr fontId="7" type="noConversion"/>
  </si>
  <si>
    <t>기    온 (℃)</t>
    <phoneticPr fontId="7" type="noConversion"/>
  </si>
  <si>
    <t>강 수 량(mm)</t>
    <phoneticPr fontId="7" type="noConversion"/>
  </si>
  <si>
    <t>상대습도(%)</t>
    <phoneticPr fontId="7" type="noConversion"/>
  </si>
  <si>
    <t>평    균
해면기압
(hPa)</t>
    <phoneticPr fontId="7" type="noConversion"/>
  </si>
  <si>
    <t>이슬점  온  도(℃)</t>
    <phoneticPr fontId="7" type="noConversion"/>
  </si>
  <si>
    <t>평균운량 
(1/10)</t>
    <phoneticPr fontId="7" type="noConversion"/>
  </si>
  <si>
    <t>최  심  신적설(cm)</t>
    <phoneticPr fontId="7" type="noConversion"/>
  </si>
  <si>
    <t>바  람(m/s)</t>
    <phoneticPr fontId="7" type="noConversion"/>
  </si>
  <si>
    <t>최고극값</t>
    <phoneticPr fontId="7" type="noConversion"/>
  </si>
  <si>
    <t>최저극값</t>
    <phoneticPr fontId="7" type="noConversion"/>
  </si>
  <si>
    <t>최  소</t>
    <phoneticPr fontId="7" type="noConversion"/>
  </si>
  <si>
    <t>최    대
순간풍속</t>
    <phoneticPr fontId="7" type="noConversion"/>
  </si>
  <si>
    <t>2 0 1 8</t>
    <phoneticPr fontId="7" type="noConversion"/>
  </si>
  <si>
    <t>자료:「기상관측통계」 기상청</t>
    <phoneticPr fontId="7" type="noConversion"/>
  </si>
  <si>
    <t xml:space="preserve"> 주:1. 평균기온 및 평균습도는 매일 3시,6시,9시,12시,15시,18시,21시,24시의 8회 관측치를 산출평균한 것임</t>
    <phoneticPr fontId="7" type="noConversion"/>
  </si>
  <si>
    <t xml:space="preserve">    2. 2016년 이후 기상자료 : 대구(지점번호 176) 신청사(효목동)기준, 현재는 지점번호(143)으로 변경사용</t>
    <phoneticPr fontId="7" type="noConversion"/>
  </si>
  <si>
    <t>단위:mm</t>
    <phoneticPr fontId="7" type="noConversion"/>
  </si>
  <si>
    <t>2 0 1 8</t>
    <phoneticPr fontId="7" type="noConversion"/>
  </si>
  <si>
    <t xml:space="preserve">  10. 일기일수  Weather Days</t>
    <phoneticPr fontId="2" type="noConversion"/>
  </si>
  <si>
    <t>Unit : day</t>
  </si>
  <si>
    <t xml:space="preserve">  11. 기상개황  Summary of Meteorological Data</t>
    <phoneticPr fontId="2" type="noConversion"/>
  </si>
  <si>
    <t xml:space="preserve">  12. 강수량  Precipitation</t>
    <phoneticPr fontId="2" type="noConversion"/>
  </si>
  <si>
    <t>Unit : ㎜</t>
  </si>
  <si>
    <t>연  별</t>
    <phoneticPr fontId="2" type="noConversion"/>
  </si>
  <si>
    <t>계
Total</t>
  </si>
  <si>
    <t>1월
January</t>
  </si>
  <si>
    <t>2월
February</t>
  </si>
  <si>
    <t>3월
March</t>
  </si>
  <si>
    <t>4월
April</t>
  </si>
  <si>
    <t>5월
May</t>
  </si>
  <si>
    <t>6월
June</t>
  </si>
  <si>
    <t>7월
July</t>
  </si>
  <si>
    <t>8월
August</t>
  </si>
  <si>
    <t>9월
September</t>
  </si>
  <si>
    <t>10월
October</t>
  </si>
  <si>
    <t>11월
November</t>
  </si>
  <si>
    <t>12월
December</t>
  </si>
  <si>
    <t xml:space="preserve">   1. 인구추이</t>
    <phoneticPr fontId="2" type="noConversion"/>
  </si>
  <si>
    <t xml:space="preserve">   2. 행정구역</t>
    <phoneticPr fontId="2" type="noConversion"/>
  </si>
  <si>
    <t xml:space="preserve">   3. 경제활동 인구총괄</t>
    <phoneticPr fontId="2" type="noConversion"/>
  </si>
  <si>
    <t xml:space="preserve">   4. 연령별 취업자</t>
    <phoneticPr fontId="2" type="noConversion"/>
  </si>
  <si>
    <t xml:space="preserve">   5. 교육정도별 취업자</t>
    <phoneticPr fontId="2" type="noConversion"/>
  </si>
  <si>
    <t xml:space="preserve">   6. 산업별 취업자</t>
    <phoneticPr fontId="2" type="noConversion"/>
  </si>
  <si>
    <t xml:space="preserve">   7. 직업별 취업자</t>
    <phoneticPr fontId="2" type="noConversion"/>
  </si>
  <si>
    <t xml:space="preserve">   8. 수출입 통관실적</t>
    <phoneticPr fontId="2" type="noConversion"/>
  </si>
  <si>
    <t xml:space="preserve">     8-1. 수출실적</t>
    <phoneticPr fontId="2" type="noConversion"/>
  </si>
  <si>
    <t xml:space="preserve">     8-2. 수입실적</t>
    <phoneticPr fontId="2" type="noConversion"/>
  </si>
  <si>
    <t xml:space="preserve">   9. 공무원 총괄</t>
    <phoneticPr fontId="2" type="noConversion"/>
  </si>
  <si>
    <t xml:space="preserve">  10. 일기일수</t>
  </si>
  <si>
    <t xml:space="preserve">  11. 기상개황</t>
  </si>
  <si>
    <t xml:space="preserve">  12. 강수량</t>
    <phoneticPr fontId="2" type="noConversion"/>
  </si>
  <si>
    <t>통계표로 이동</t>
  </si>
  <si>
    <t xml:space="preserve"> ⅩⅥ. 시정통계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</si>
</sst>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0_ "/>
    <numFmt numFmtId="178" formatCode="0.00_ "/>
    <numFmt numFmtId="179" formatCode="_-* #,##0.0_-;\-* #,##0.0_-;_-* &quot;-&quot;?_-;_-@_-"/>
    <numFmt numFmtId="180" formatCode="0_ "/>
    <numFmt numFmtId="181" formatCode="#,##0.0_ "/>
    <numFmt numFmtId="182" formatCode="0.0_ "/>
    <numFmt numFmtId="183" formatCode="#,##0;\-#,##0;&quot; &quot;"/>
    <numFmt numFmtId="184" formatCode="0_);[Red]\(0\)"/>
    <numFmt numFmtId="185" formatCode="#,##0;\-#,##0;&quot;-&quot;"/>
    <numFmt numFmtId="186" formatCode="\(#,##0\)"/>
    <numFmt numFmtId="187" formatCode="\(0\)"/>
    <numFmt numFmtId="188" formatCode="#,##0;\-#,##0;&quot;-&quot;;"/>
    <numFmt numFmtId="189" formatCode="\(#,##0\);\(&quot;-&quot;#,##0\);\(\ \ \);"/>
    <numFmt numFmtId="190" formatCode="_-* #,##0.0_-;\-* #,##0.0_-;_-* &quot;-&quot;_-;_-@_-"/>
    <numFmt numFmtId="191" formatCode="#,##0.0\ ;\-#,##0.0\ ;0\ ;"/>
    <numFmt numFmtId="192" formatCode="#,##0\ "/>
    <numFmt numFmtId="193" formatCode="0.0_);[Red]\(0.0\)"/>
    <numFmt numFmtId="194" formatCode="_ * #,##0_ ;_ * \-#,##0_ ;_ * &quot;-&quot;_ ;_ @_ "/>
    <numFmt numFmtId="195" formatCode="0,000"/>
    <numFmt numFmtId="196" formatCode="#,##0.0_);[Red]\(#,##0.0\)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바탕체"/>
      <family val="1"/>
      <charset val="129"/>
    </font>
    <font>
      <b/>
      <sz val="14"/>
      <name val="바탕체"/>
      <family val="1"/>
      <charset val="129"/>
    </font>
    <font>
      <b/>
      <sz val="12"/>
      <name val="바탕체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6"/>
      <name val="바탕체"/>
      <family val="1"/>
      <charset val="129"/>
    </font>
    <font>
      <b/>
      <sz val="14"/>
      <name val="HY중고딕"/>
      <family val="1"/>
      <charset val="129"/>
    </font>
    <font>
      <sz val="14"/>
      <name val="바탕체"/>
      <family val="1"/>
      <charset val="129"/>
    </font>
    <font>
      <sz val="14"/>
      <color theme="1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vertAlign val="superscript"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vertAlign val="superscript"/>
      <sz val="11"/>
      <name val="맑은 고딕"/>
      <family val="3"/>
      <charset val="129"/>
      <scheme val="minor"/>
    </font>
    <font>
      <b/>
      <sz val="16"/>
      <name val="HY중고딕"/>
      <family val="1"/>
      <charset val="129"/>
    </font>
    <font>
      <b/>
      <sz val="16"/>
      <name val="맑은 고딕"/>
      <family val="3"/>
      <charset val="129"/>
      <scheme val="minor"/>
    </font>
    <font>
      <b/>
      <sz val="14"/>
      <color theme="1"/>
      <name val="HY중고딕"/>
      <family val="1"/>
      <charset val="129"/>
    </font>
    <font>
      <sz val="11"/>
      <name val="HY중고딕"/>
      <family val="1"/>
      <charset val="129"/>
    </font>
    <font>
      <sz val="12"/>
      <name val="HY중고딕"/>
      <family val="1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sz val="10"/>
      <color theme="1"/>
      <name val="HY중고딕"/>
      <family val="1"/>
      <charset val="129"/>
    </font>
    <font>
      <b/>
      <sz val="11"/>
      <name val="맑은 고딕"/>
      <family val="3"/>
      <charset val="129"/>
      <scheme val="minor"/>
    </font>
    <font>
      <sz val="14"/>
      <name val="돋움"/>
      <family val="3"/>
      <charset val="129"/>
    </font>
    <font>
      <sz val="8"/>
      <name val="바탕"/>
      <family val="1"/>
      <charset val="129"/>
    </font>
    <font>
      <b/>
      <vertAlign val="superscript"/>
      <sz val="16"/>
      <name val="HY중고딕"/>
      <family val="1"/>
      <charset val="129"/>
    </font>
    <font>
      <sz val="9"/>
      <name val="HY중고딕"/>
      <family val="1"/>
      <charset val="129"/>
    </font>
    <font>
      <sz val="10"/>
      <name val="돋움"/>
      <family val="3"/>
      <charset val="129"/>
    </font>
    <font>
      <b/>
      <sz val="16"/>
      <color theme="1"/>
      <name val="HY중고딕"/>
      <family val="1"/>
      <charset val="129"/>
    </font>
    <font>
      <sz val="11"/>
      <color rgb="FFFF0000"/>
      <name val="바탕체"/>
      <family val="1"/>
      <charset val="129"/>
    </font>
    <font>
      <b/>
      <sz val="11"/>
      <color indexed="16"/>
      <name val="바탕체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color indexed="16"/>
      <name val="맑은 고딕"/>
      <family val="3"/>
      <charset val="129"/>
      <scheme val="major"/>
    </font>
    <font>
      <b/>
      <sz val="18"/>
      <color indexed="16"/>
      <name val="바탕체"/>
      <family val="1"/>
      <charset val="129"/>
    </font>
    <font>
      <b/>
      <sz val="24"/>
      <color rgb="FF17230F"/>
      <name val="휴먼옛체"/>
      <family val="1"/>
      <charset val="129"/>
    </font>
    <font>
      <b/>
      <sz val="24"/>
      <color indexed="16"/>
      <name val="바탕체"/>
      <family val="1"/>
      <charset val="129"/>
    </font>
    <font>
      <b/>
      <u/>
      <sz val="11"/>
      <color theme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DDC6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42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194" fontId="9" fillId="0" borderId="0" applyFont="0" applyFill="0" applyBorder="0" applyAlignment="0" applyProtection="0"/>
    <xf numFmtId="0" fontId="9" fillId="0" borderId="0" applyProtection="0"/>
    <xf numFmtId="0" fontId="6" fillId="0" borderId="0"/>
    <xf numFmtId="0" fontId="39" fillId="0" borderId="0" applyNumberFormat="0" applyFill="0" applyBorder="0" applyAlignment="0" applyProtection="0">
      <alignment vertical="center"/>
    </xf>
  </cellStyleXfs>
  <cellXfs count="589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76" fontId="3" fillId="3" borderId="0" xfId="0" applyNumberFormat="1" applyFont="1" applyFill="1" applyAlignment="1"/>
    <xf numFmtId="0" fontId="3" fillId="3" borderId="0" xfId="0" applyFont="1" applyFill="1" applyAlignment="1"/>
    <xf numFmtId="177" fontId="3" fillId="3" borderId="0" xfId="0" applyNumberFormat="1" applyFont="1" applyFill="1" applyAlignment="1"/>
    <xf numFmtId="0" fontId="3" fillId="3" borderId="0" xfId="0" applyFont="1" applyFill="1" applyAlignment="1">
      <alignment horizontal="left"/>
    </xf>
    <xf numFmtId="177" fontId="3" fillId="3" borderId="0" xfId="0" applyNumberFormat="1" applyFont="1" applyFill="1" applyAlignment="1">
      <alignment horizontal="left"/>
    </xf>
    <xf numFmtId="0" fontId="0" fillId="3" borderId="0" xfId="0" applyFill="1" applyAlignment="1"/>
    <xf numFmtId="176" fontId="3" fillId="3" borderId="0" xfId="0" applyNumberFormat="1" applyFont="1" applyFill="1" applyAlignment="1">
      <alignment vertical="center"/>
    </xf>
    <xf numFmtId="178" fontId="3" fillId="3" borderId="0" xfId="6" applyNumberFormat="1" applyFont="1" applyFill="1" applyAlignment="1"/>
    <xf numFmtId="3" fontId="3" fillId="3" borderId="0" xfId="0" applyNumberFormat="1" applyFont="1" applyFill="1" applyAlignment="1"/>
    <xf numFmtId="3" fontId="3" fillId="3" borderId="0" xfId="0" applyNumberFormat="1" applyFont="1" applyFill="1" applyAlignment="1">
      <alignment horizontal="left"/>
    </xf>
    <xf numFmtId="179" fontId="3" fillId="3" borderId="0" xfId="0" applyNumberFormat="1" applyFont="1" applyFill="1" applyAlignment="1">
      <alignment horizontal="left"/>
    </xf>
    <xf numFmtId="179" fontId="3" fillId="3" borderId="0" xfId="0" applyNumberFormat="1" applyFont="1" applyFill="1" applyAlignment="1"/>
    <xf numFmtId="177" fontId="0" fillId="3" borderId="0" xfId="0" applyNumberFormat="1" applyFill="1" applyAlignment="1"/>
    <xf numFmtId="179" fontId="0" fillId="3" borderId="0" xfId="0" applyNumberFormat="1" applyFill="1" applyAlignment="1"/>
    <xf numFmtId="0" fontId="0" fillId="3" borderId="0" xfId="0" applyFill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/>
    <xf numFmtId="185" fontId="3" fillId="0" borderId="0" xfId="3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2" borderId="17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vertical="center"/>
    </xf>
    <xf numFmtId="41" fontId="16" fillId="4" borderId="5" xfId="1" applyNumberFormat="1" applyFont="1" applyFill="1" applyBorder="1" applyAlignment="1">
      <alignment horizontal="center" vertical="center"/>
    </xf>
    <xf numFmtId="41" fontId="16" fillId="4" borderId="4" xfId="1" applyNumberFormat="1" applyFont="1" applyFill="1" applyBorder="1" applyAlignment="1">
      <alignment horizontal="center" vertical="center"/>
    </xf>
    <xf numFmtId="41" fontId="16" fillId="4" borderId="13" xfId="1" applyNumberFormat="1" applyFont="1" applyFill="1" applyBorder="1" applyAlignment="1">
      <alignment horizontal="center" vertical="center" wrapText="1"/>
    </xf>
    <xf numFmtId="180" fontId="16" fillId="2" borderId="24" xfId="0" applyNumberFormat="1" applyFont="1" applyFill="1" applyBorder="1" applyAlignment="1">
      <alignment horizontal="center" vertical="center" wrapText="1"/>
    </xf>
    <xf numFmtId="41" fontId="15" fillId="0" borderId="25" xfId="0" applyNumberFormat="1" applyFont="1" applyBorder="1">
      <alignment vertical="center"/>
    </xf>
    <xf numFmtId="178" fontId="15" fillId="0" borderId="25" xfId="0" applyNumberFormat="1" applyFont="1" applyBorder="1">
      <alignment vertical="center"/>
    </xf>
    <xf numFmtId="43" fontId="15" fillId="0" borderId="25" xfId="0" applyNumberFormat="1" applyFont="1" applyBorder="1">
      <alignment vertical="center"/>
    </xf>
    <xf numFmtId="43" fontId="15" fillId="0" borderId="26" xfId="0" applyNumberFormat="1" applyFont="1" applyBorder="1">
      <alignment vertical="center"/>
    </xf>
    <xf numFmtId="180" fontId="16" fillId="2" borderId="27" xfId="0" applyNumberFormat="1" applyFont="1" applyFill="1" applyBorder="1" applyAlignment="1">
      <alignment horizontal="center" vertical="center" wrapText="1"/>
    </xf>
    <xf numFmtId="192" fontId="15" fillId="0" borderId="28" xfId="0" applyNumberFormat="1" applyFont="1" applyBorder="1">
      <alignment vertical="center"/>
    </xf>
    <xf numFmtId="41" fontId="15" fillId="0" borderId="28" xfId="0" applyNumberFormat="1" applyFont="1" applyBorder="1">
      <alignment vertical="center"/>
    </xf>
    <xf numFmtId="178" fontId="15" fillId="0" borderId="28" xfId="0" applyNumberFormat="1" applyFont="1" applyBorder="1">
      <alignment vertical="center"/>
    </xf>
    <xf numFmtId="43" fontId="15" fillId="0" borderId="28" xfId="0" applyNumberFormat="1" applyFont="1" applyBorder="1">
      <alignment vertical="center"/>
    </xf>
    <xf numFmtId="43" fontId="15" fillId="0" borderId="29" xfId="0" applyNumberFormat="1" applyFont="1" applyBorder="1">
      <alignment vertical="center"/>
    </xf>
    <xf numFmtId="41" fontId="15" fillId="0" borderId="31" xfId="0" applyNumberFormat="1" applyFont="1" applyBorder="1">
      <alignment vertical="center"/>
    </xf>
    <xf numFmtId="0" fontId="0" fillId="0" borderId="11" xfId="0" applyBorder="1">
      <alignment vertical="center"/>
    </xf>
    <xf numFmtId="0" fontId="2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178" fontId="16" fillId="0" borderId="8" xfId="9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8" fontId="16" fillId="0" borderId="13" xfId="9" applyNumberFormat="1" applyFont="1" applyFill="1" applyBorder="1" applyAlignment="1">
      <alignment horizontal="center" vertical="center"/>
    </xf>
    <xf numFmtId="180" fontId="16" fillId="0" borderId="0" xfId="9" applyNumberFormat="1" applyFont="1" applyFill="1" applyBorder="1" applyAlignment="1">
      <alignment vertical="center"/>
    </xf>
    <xf numFmtId="41" fontId="16" fillId="0" borderId="0" xfId="3" applyFont="1" applyFill="1" applyBorder="1" applyAlignment="1">
      <alignment vertical="center"/>
    </xf>
    <xf numFmtId="41" fontId="16" fillId="0" borderId="0" xfId="9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9" xfId="0" applyNumberFormat="1" applyFont="1" applyFill="1" applyBorder="1" applyAlignment="1">
      <alignment vertical="center"/>
    </xf>
    <xf numFmtId="41" fontId="16" fillId="0" borderId="0" xfId="3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vertical="center"/>
    </xf>
    <xf numFmtId="41" fontId="16" fillId="0" borderId="14" xfId="9" applyNumberFormat="1" applyFont="1" applyFill="1" applyBorder="1" applyAlignment="1">
      <alignment vertical="center"/>
    </xf>
    <xf numFmtId="41" fontId="16" fillId="0" borderId="3" xfId="0" applyNumberFormat="1" applyFont="1" applyFill="1" applyBorder="1" applyAlignment="1">
      <alignment vertical="center"/>
    </xf>
    <xf numFmtId="41" fontId="16" fillId="0" borderId="4" xfId="9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6" fillId="0" borderId="17" xfId="0" applyFont="1" applyFill="1" applyBorder="1">
      <alignment vertical="center"/>
    </xf>
    <xf numFmtId="0" fontId="27" fillId="0" borderId="35" xfId="0" applyFont="1" applyFill="1" applyBorder="1" applyAlignment="1">
      <alignment horizontal="right" vertical="center"/>
    </xf>
    <xf numFmtId="0" fontId="16" fillId="4" borderId="8" xfId="0" applyFont="1" applyFill="1" applyBorder="1">
      <alignment vertical="center"/>
    </xf>
    <xf numFmtId="0" fontId="16" fillId="4" borderId="11" xfId="0" applyFont="1" applyFill="1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8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0" fontId="27" fillId="0" borderId="34" xfId="0" applyFont="1" applyFill="1" applyBorder="1">
      <alignment vertical="center"/>
    </xf>
    <xf numFmtId="0" fontId="27" fillId="0" borderId="43" xfId="0" applyFont="1" applyFill="1" applyBorder="1" applyAlignment="1">
      <alignment horizontal="right" vertical="center"/>
    </xf>
    <xf numFmtId="0" fontId="29" fillId="0" borderId="0" xfId="0" applyFont="1">
      <alignment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left" vertical="center"/>
    </xf>
    <xf numFmtId="179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 wrapText="1"/>
    </xf>
    <xf numFmtId="179" fontId="16" fillId="0" borderId="0" xfId="9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/>
    <xf numFmtId="41" fontId="16" fillId="0" borderId="9" xfId="0" applyNumberFormat="1" applyFont="1" applyFill="1" applyBorder="1" applyAlignment="1">
      <alignment horizontal="center" vertical="center" wrapText="1"/>
    </xf>
    <xf numFmtId="41" fontId="16" fillId="0" borderId="0" xfId="3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41" fontId="16" fillId="0" borderId="0" xfId="14" applyNumberFormat="1" applyFont="1" applyFill="1" applyBorder="1">
      <alignment vertical="center"/>
    </xf>
    <xf numFmtId="179" fontId="16" fillId="0" borderId="38" xfId="0" applyNumberFormat="1" applyFont="1" applyFill="1" applyBorder="1" applyAlignment="1">
      <alignment horizontal="center" vertical="center" wrapText="1"/>
    </xf>
    <xf numFmtId="179" fontId="16" fillId="0" borderId="38" xfId="9" applyNumberFormat="1" applyFont="1" applyFill="1" applyBorder="1" applyAlignment="1">
      <alignment vertical="center"/>
    </xf>
    <xf numFmtId="179" fontId="16" fillId="0" borderId="38" xfId="0" applyNumberFormat="1" applyFont="1" applyFill="1" applyBorder="1" applyAlignment="1">
      <alignment vertical="center"/>
    </xf>
    <xf numFmtId="41" fontId="16" fillId="0" borderId="37" xfId="3" applyFont="1" applyFill="1" applyBorder="1" applyAlignment="1">
      <alignment horizontal="right"/>
    </xf>
    <xf numFmtId="41" fontId="16" fillId="0" borderId="0" xfId="14" applyNumberFormat="1" applyFont="1" applyFill="1" applyBorder="1" applyAlignment="1">
      <alignment horizontal="right" vertical="center"/>
    </xf>
    <xf numFmtId="179" fontId="16" fillId="0" borderId="0" xfId="14" applyNumberFormat="1" applyFont="1" applyFill="1" applyBorder="1">
      <alignment vertical="center"/>
    </xf>
    <xf numFmtId="179" fontId="16" fillId="0" borderId="38" xfId="14" applyNumberFormat="1" applyFont="1" applyFill="1" applyBorder="1">
      <alignment vertical="center"/>
    </xf>
    <xf numFmtId="0" fontId="16" fillId="0" borderId="0" xfId="0" applyFont="1" applyFill="1" applyBorder="1" applyAlignment="1"/>
    <xf numFmtId="179" fontId="16" fillId="0" borderId="0" xfId="14" applyNumberFormat="1" applyFont="1" applyFill="1" applyBorder="1" applyAlignment="1">
      <alignment horizontal="center" vertical="center"/>
    </xf>
    <xf numFmtId="0" fontId="27" fillId="0" borderId="43" xfId="0" applyFont="1" applyFill="1" applyBorder="1">
      <alignment vertical="center"/>
    </xf>
    <xf numFmtId="41" fontId="16" fillId="0" borderId="39" xfId="3" applyFont="1" applyFill="1" applyBorder="1" applyAlignment="1">
      <alignment horizontal="right"/>
    </xf>
    <xf numFmtId="41" fontId="16" fillId="0" borderId="14" xfId="14" applyNumberFormat="1" applyFont="1" applyFill="1" applyBorder="1" applyAlignment="1">
      <alignment horizontal="right" vertical="center"/>
    </xf>
    <xf numFmtId="41" fontId="16" fillId="0" borderId="14" xfId="14" applyNumberFormat="1" applyFont="1" applyFill="1" applyBorder="1">
      <alignment vertical="center"/>
    </xf>
    <xf numFmtId="41" fontId="16" fillId="0" borderId="14" xfId="3" applyNumberFormat="1" applyFont="1" applyFill="1" applyBorder="1" applyAlignment="1">
      <alignment vertical="center"/>
    </xf>
    <xf numFmtId="41" fontId="16" fillId="0" borderId="14" xfId="0" applyNumberFormat="1" applyFont="1" applyFill="1" applyBorder="1" applyAlignment="1">
      <alignment vertical="center"/>
    </xf>
    <xf numFmtId="179" fontId="16" fillId="0" borderId="14" xfId="14" applyNumberFormat="1" applyFont="1" applyFill="1" applyBorder="1">
      <alignment vertical="center"/>
    </xf>
    <xf numFmtId="179" fontId="16" fillId="0" borderId="40" xfId="14" applyNumberFormat="1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35" xfId="0" applyFont="1" applyFill="1" applyBorder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8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6" fillId="0" borderId="34" xfId="0" applyFont="1" applyFill="1" applyBorder="1">
      <alignment vertical="center"/>
    </xf>
    <xf numFmtId="0" fontId="6" fillId="0" borderId="43" xfId="0" applyFont="1" applyFill="1" applyBorder="1">
      <alignment vertical="center"/>
    </xf>
    <xf numFmtId="41" fontId="16" fillId="0" borderId="0" xfId="3" applyNumberFormat="1" applyFont="1" applyFill="1" applyBorder="1"/>
    <xf numFmtId="41" fontId="16" fillId="0" borderId="12" xfId="19" applyNumberFormat="1" applyFont="1" applyBorder="1">
      <alignment vertical="center"/>
    </xf>
    <xf numFmtId="41" fontId="16" fillId="0" borderId="14" xfId="19" applyNumberFormat="1" applyFont="1" applyBorder="1">
      <alignment vertical="center"/>
    </xf>
    <xf numFmtId="0" fontId="16" fillId="0" borderId="37" xfId="0" applyFont="1" applyFill="1" applyBorder="1" applyAlignment="1">
      <alignment horizontal="center"/>
    </xf>
    <xf numFmtId="41" fontId="16" fillId="0" borderId="0" xfId="19" applyNumberFormat="1" applyFont="1" applyBorder="1">
      <alignment vertical="center"/>
    </xf>
    <xf numFmtId="41" fontId="16" fillId="0" borderId="38" xfId="0" applyNumberFormat="1" applyFont="1" applyFill="1" applyBorder="1" applyAlignment="1"/>
    <xf numFmtId="0" fontId="16" fillId="0" borderId="37" xfId="0" applyFont="1" applyFill="1" applyBorder="1" applyAlignment="1">
      <alignment horizontal="left"/>
    </xf>
    <xf numFmtId="41" fontId="16" fillId="0" borderId="0" xfId="19" applyNumberFormat="1" applyFont="1" applyBorder="1" applyAlignment="1">
      <alignment horizontal="center" vertical="center" wrapText="1"/>
    </xf>
    <xf numFmtId="176" fontId="16" fillId="0" borderId="37" xfId="0" applyNumberFormat="1" applyFont="1" applyFill="1" applyBorder="1" applyAlignment="1"/>
    <xf numFmtId="41" fontId="16" fillId="0" borderId="38" xfId="0" applyNumberFormat="1" applyFont="1" applyFill="1" applyBorder="1" applyAlignment="1">
      <alignment vertical="center"/>
    </xf>
    <xf numFmtId="41" fontId="16" fillId="0" borderId="4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0" fillId="0" borderId="34" xfId="0" applyFont="1" applyFill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41" fontId="16" fillId="0" borderId="9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/>
    </xf>
    <xf numFmtId="41" fontId="16" fillId="0" borderId="14" xfId="0" applyNumberFormat="1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horizontal="center" vertical="center"/>
    </xf>
    <xf numFmtId="41" fontId="16" fillId="0" borderId="0" xfId="25" applyNumberFormat="1" applyFont="1" applyFill="1" applyBorder="1" applyAlignment="1">
      <alignment vertical="center"/>
    </xf>
    <xf numFmtId="41" fontId="16" fillId="0" borderId="38" xfId="25" applyNumberFormat="1" applyFont="1" applyFill="1" applyBorder="1" applyAlignment="1">
      <alignment vertical="center"/>
    </xf>
    <xf numFmtId="41" fontId="16" fillId="0" borderId="0" xfId="25" applyNumberFormat="1" applyFont="1" applyFill="1" applyBorder="1" applyAlignment="1">
      <alignment horizontal="right" vertical="center"/>
    </xf>
    <xf numFmtId="41" fontId="16" fillId="0" borderId="38" xfId="25" applyNumberFormat="1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left" vertical="center"/>
    </xf>
    <xf numFmtId="41" fontId="16" fillId="0" borderId="38" xfId="0" applyNumberFormat="1" applyFont="1" applyFill="1" applyBorder="1" applyAlignment="1">
      <alignment horizontal="right" vertical="center"/>
    </xf>
    <xf numFmtId="41" fontId="16" fillId="0" borderId="37" xfId="3" applyFont="1" applyFill="1" applyBorder="1" applyAlignment="1">
      <alignment horizontal="center" vertical="center"/>
    </xf>
    <xf numFmtId="176" fontId="16" fillId="0" borderId="37" xfId="0" applyNumberFormat="1" applyFont="1" applyFill="1" applyBorder="1" applyAlignment="1">
      <alignment vertical="center"/>
    </xf>
    <xf numFmtId="0" fontId="16" fillId="0" borderId="38" xfId="0" applyNumberFormat="1" applyFont="1" applyFill="1" applyBorder="1" applyAlignment="1">
      <alignment horizontal="center" vertical="center"/>
    </xf>
    <xf numFmtId="41" fontId="16" fillId="0" borderId="38" xfId="0" applyNumberFormat="1" applyFont="1" applyFill="1" applyBorder="1" applyAlignment="1">
      <alignment horizontal="center" vertical="center"/>
    </xf>
    <xf numFmtId="41" fontId="16" fillId="0" borderId="39" xfId="3" applyFont="1" applyFill="1" applyBorder="1" applyAlignment="1">
      <alignment horizontal="center" vertical="center"/>
    </xf>
    <xf numFmtId="41" fontId="16" fillId="0" borderId="40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center" vertical="center"/>
    </xf>
    <xf numFmtId="0" fontId="27" fillId="0" borderId="42" xfId="0" applyFont="1" applyFill="1" applyBorder="1">
      <alignment vertical="center"/>
    </xf>
    <xf numFmtId="182" fontId="16" fillId="0" borderId="0" xfId="9" applyNumberFormat="1" applyFont="1" applyFill="1" applyBorder="1" applyAlignment="1">
      <alignment vertical="center"/>
    </xf>
    <xf numFmtId="41" fontId="16" fillId="0" borderId="14" xfId="28" applyNumberFormat="1" applyFont="1" applyFill="1" applyBorder="1">
      <alignment vertical="center"/>
    </xf>
    <xf numFmtId="179" fontId="16" fillId="0" borderId="14" xfId="0" applyNumberFormat="1" applyFont="1" applyFill="1" applyBorder="1" applyAlignment="1">
      <alignment vertical="center"/>
    </xf>
    <xf numFmtId="182" fontId="16" fillId="0" borderId="14" xfId="9" applyNumberFormat="1" applyFont="1" applyFill="1" applyBorder="1" applyAlignment="1">
      <alignment vertical="center"/>
    </xf>
    <xf numFmtId="41" fontId="16" fillId="0" borderId="14" xfId="28" applyNumberFormat="1" applyFont="1" applyBorder="1">
      <alignment vertical="center"/>
    </xf>
    <xf numFmtId="41" fontId="16" fillId="0" borderId="0" xfId="28" applyNumberFormat="1" applyFont="1" applyFill="1" applyBorder="1">
      <alignment vertical="center"/>
    </xf>
    <xf numFmtId="41" fontId="16" fillId="0" borderId="0" xfId="28" applyNumberFormat="1" applyFont="1" applyBorder="1">
      <alignment vertical="center"/>
    </xf>
    <xf numFmtId="41" fontId="16" fillId="0" borderId="38" xfId="28" applyNumberFormat="1" applyFont="1" applyBorder="1">
      <alignment vertical="center"/>
    </xf>
    <xf numFmtId="14" fontId="16" fillId="0" borderId="37" xfId="0" applyNumberFormat="1" applyFont="1" applyFill="1" applyBorder="1" applyAlignment="1">
      <alignment horizontal="left" vertical="center"/>
    </xf>
    <xf numFmtId="41" fontId="16" fillId="0" borderId="40" xfId="28" applyNumberFormat="1" applyFont="1" applyBorder="1">
      <alignment vertical="center"/>
    </xf>
    <xf numFmtId="0" fontId="26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7" fillId="0" borderId="17" xfId="0" applyFont="1" applyFill="1" applyBorder="1" applyAlignment="1">
      <alignment vertical="center"/>
    </xf>
    <xf numFmtId="0" fontId="24" fillId="0" borderId="17" xfId="0" applyFont="1" applyFill="1" applyBorder="1">
      <alignment vertical="center"/>
    </xf>
    <xf numFmtId="0" fontId="27" fillId="0" borderId="34" xfId="0" applyFont="1" applyFill="1" applyBorder="1" applyAlignment="1">
      <alignment vertical="center"/>
    </xf>
    <xf numFmtId="0" fontId="24" fillId="0" borderId="34" xfId="0" applyFont="1" applyFill="1" applyBorder="1">
      <alignment vertical="center"/>
    </xf>
    <xf numFmtId="182" fontId="16" fillId="0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right" vertical="center"/>
    </xf>
    <xf numFmtId="182" fontId="16" fillId="0" borderId="0" xfId="0" applyNumberFormat="1" applyFont="1" applyFill="1" applyBorder="1" applyAlignment="1">
      <alignment horizontal="right" vertical="center"/>
    </xf>
    <xf numFmtId="181" fontId="16" fillId="0" borderId="0" xfId="0" applyNumberFormat="1" applyFont="1" applyFill="1" applyBorder="1" applyAlignment="1">
      <alignment vertical="center"/>
    </xf>
    <xf numFmtId="182" fontId="16" fillId="0" borderId="14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vertical="center"/>
    </xf>
    <xf numFmtId="176" fontId="30" fillId="0" borderId="0" xfId="0" applyNumberFormat="1" applyFont="1" applyFill="1" applyBorder="1" applyAlignment="1">
      <alignment vertical="center"/>
    </xf>
    <xf numFmtId="182" fontId="16" fillId="0" borderId="38" xfId="0" applyNumberFormat="1" applyFont="1" applyFill="1" applyBorder="1" applyAlignment="1">
      <alignment vertical="center"/>
    </xf>
    <xf numFmtId="41" fontId="16" fillId="0" borderId="0" xfId="33" applyNumberFormat="1" applyFont="1" applyFill="1" applyBorder="1">
      <alignment vertical="center"/>
    </xf>
    <xf numFmtId="182" fontId="16" fillId="0" borderId="38" xfId="0" applyNumberFormat="1" applyFont="1" applyFill="1" applyBorder="1" applyAlignment="1">
      <alignment horizontal="right" vertical="center"/>
    </xf>
    <xf numFmtId="182" fontId="16" fillId="0" borderId="40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78" fontId="3" fillId="0" borderId="16" xfId="9" applyNumberFormat="1" applyFont="1" applyFill="1" applyBorder="1"/>
    <xf numFmtId="178" fontId="3" fillId="0" borderId="17" xfId="9" applyNumberFormat="1" applyFont="1" applyFill="1" applyBorder="1"/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178" fontId="3" fillId="0" borderId="35" xfId="9" applyNumberFormat="1" applyFont="1" applyFill="1" applyBorder="1"/>
    <xf numFmtId="180" fontId="16" fillId="0" borderId="0" xfId="0" applyNumberFormat="1" applyFont="1" applyFill="1" applyBorder="1" applyAlignment="1">
      <alignment vertical="center"/>
    </xf>
    <xf numFmtId="177" fontId="16" fillId="0" borderId="38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43" fontId="16" fillId="0" borderId="49" xfId="9" applyNumberFormat="1" applyFont="1" applyFill="1" applyBorder="1" applyAlignment="1">
      <alignment vertical="center"/>
    </xf>
    <xf numFmtId="178" fontId="16" fillId="0" borderId="37" xfId="9" applyNumberFormat="1" applyFont="1" applyFill="1" applyBorder="1" applyAlignment="1">
      <alignment vertical="center"/>
    </xf>
    <xf numFmtId="181" fontId="16" fillId="0" borderId="38" xfId="9" applyNumberFormat="1" applyFont="1" applyFill="1" applyBorder="1" applyAlignment="1">
      <alignment vertical="center"/>
    </xf>
    <xf numFmtId="177" fontId="16" fillId="0" borderId="38" xfId="9" applyNumberFormat="1" applyFont="1" applyFill="1" applyBorder="1" applyAlignment="1">
      <alignment vertical="center"/>
    </xf>
    <xf numFmtId="0" fontId="3" fillId="0" borderId="42" xfId="0" applyFont="1" applyFill="1" applyBorder="1" applyAlignment="1">
      <alignment horizontal="left"/>
    </xf>
    <xf numFmtId="178" fontId="3" fillId="0" borderId="34" xfId="9" applyNumberFormat="1" applyFont="1" applyFill="1" applyBorder="1" applyAlignment="1">
      <alignment vertical="center"/>
    </xf>
    <xf numFmtId="180" fontId="3" fillId="0" borderId="34" xfId="9" applyNumberFormat="1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0" fillId="0" borderId="0" xfId="0" applyBorder="1">
      <alignment vertical="center"/>
    </xf>
    <xf numFmtId="180" fontId="16" fillId="2" borderId="50" xfId="0" applyNumberFormat="1" applyFont="1" applyFill="1" applyBorder="1" applyAlignment="1">
      <alignment horizontal="center" vertical="center" wrapText="1"/>
    </xf>
    <xf numFmtId="192" fontId="15" fillId="0" borderId="33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178" fontId="15" fillId="0" borderId="51" xfId="0" applyNumberFormat="1" applyFont="1" applyBorder="1">
      <alignment vertical="center"/>
    </xf>
    <xf numFmtId="43" fontId="15" fillId="0" borderId="51" xfId="0" applyNumberFormat="1" applyFont="1" applyBorder="1">
      <alignment vertical="center"/>
    </xf>
    <xf numFmtId="41" fontId="15" fillId="0" borderId="51" xfId="0" applyNumberFormat="1" applyFont="1" applyBorder="1">
      <alignment vertical="center"/>
    </xf>
    <xf numFmtId="43" fontId="15" fillId="0" borderId="52" xfId="0" applyNumberFormat="1" applyFont="1" applyBorder="1">
      <alignment vertical="center"/>
    </xf>
    <xf numFmtId="41" fontId="16" fillId="0" borderId="14" xfId="3" applyNumberFormat="1" applyFont="1" applyFill="1" applyBorder="1" applyAlignment="1">
      <alignment horizontal="right" vertical="center"/>
    </xf>
    <xf numFmtId="177" fontId="16" fillId="0" borderId="40" xfId="9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>
      <alignment vertical="center"/>
    </xf>
    <xf numFmtId="0" fontId="27" fillId="0" borderId="45" xfId="0" applyFont="1" applyFill="1" applyBorder="1" applyAlignment="1">
      <alignment vertical="center"/>
    </xf>
    <xf numFmtId="3" fontId="3" fillId="0" borderId="0" xfId="0" applyNumberFormat="1" applyFont="1" applyFill="1" applyAlignment="1"/>
    <xf numFmtId="183" fontId="16" fillId="0" borderId="0" xfId="0" applyNumberFormat="1" applyFont="1" applyFill="1" applyBorder="1" applyAlignment="1">
      <alignment vertical="center"/>
    </xf>
    <xf numFmtId="183" fontId="16" fillId="0" borderId="14" xfId="0" applyNumberFormat="1" applyFont="1" applyFill="1" applyBorder="1" applyAlignment="1">
      <alignment vertical="center"/>
    </xf>
    <xf numFmtId="0" fontId="35" fillId="0" borderId="17" xfId="0" applyFont="1" applyFill="1" applyBorder="1">
      <alignment vertical="center"/>
    </xf>
    <xf numFmtId="0" fontId="35" fillId="0" borderId="35" xfId="0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38" xfId="0" applyNumberFormat="1" applyFont="1" applyFill="1" applyBorder="1" applyAlignment="1">
      <alignment vertical="center"/>
    </xf>
    <xf numFmtId="183" fontId="16" fillId="0" borderId="38" xfId="0" applyNumberFormat="1" applyFont="1" applyFill="1" applyBorder="1" applyAlignment="1">
      <alignment vertical="center"/>
    </xf>
    <xf numFmtId="183" fontId="16" fillId="0" borderId="40" xfId="0" applyNumberFormat="1" applyFont="1" applyFill="1" applyBorder="1" applyAlignment="1">
      <alignment vertical="center"/>
    </xf>
    <xf numFmtId="0" fontId="6" fillId="0" borderId="38" xfId="0" applyFont="1" applyFill="1" applyBorder="1">
      <alignment vertical="center"/>
    </xf>
    <xf numFmtId="183" fontId="16" fillId="0" borderId="4" xfId="0" applyNumberFormat="1" applyFont="1" applyFill="1" applyBorder="1" applyAlignment="1">
      <alignment vertical="center"/>
    </xf>
    <xf numFmtId="183" fontId="16" fillId="0" borderId="49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/>
    </xf>
    <xf numFmtId="41" fontId="16" fillId="0" borderId="4" xfId="0" applyNumberFormat="1" applyFont="1" applyFill="1" applyBorder="1" applyAlignment="1">
      <alignment vertical="center"/>
    </xf>
    <xf numFmtId="179" fontId="16" fillId="0" borderId="4" xfId="0" applyNumberFormat="1" applyFont="1" applyFill="1" applyBorder="1" applyAlignment="1">
      <alignment vertical="center"/>
    </xf>
    <xf numFmtId="182" fontId="16" fillId="0" borderId="4" xfId="0" applyNumberFormat="1" applyFont="1" applyFill="1" applyBorder="1" applyAlignment="1">
      <alignment vertical="center"/>
    </xf>
    <xf numFmtId="182" fontId="16" fillId="0" borderId="49" xfId="0" applyNumberFormat="1" applyFont="1" applyFill="1" applyBorder="1" applyAlignment="1">
      <alignment vertical="center"/>
    </xf>
    <xf numFmtId="3" fontId="16" fillId="0" borderId="9" xfId="39" applyNumberFormat="1" applyFont="1" applyFill="1" applyBorder="1" applyAlignment="1">
      <alignment vertical="center"/>
    </xf>
    <xf numFmtId="3" fontId="16" fillId="0" borderId="0" xfId="39" applyNumberFormat="1" applyFont="1" applyFill="1" applyBorder="1" applyAlignment="1">
      <alignment vertical="center"/>
    </xf>
    <xf numFmtId="183" fontId="16" fillId="0" borderId="0" xfId="39" applyNumberFormat="1" applyFont="1" applyFill="1" applyBorder="1" applyAlignment="1">
      <alignment vertical="center"/>
    </xf>
    <xf numFmtId="183" fontId="16" fillId="0" borderId="12" xfId="39" applyNumberFormat="1" applyFont="1" applyFill="1" applyBorder="1" applyAlignment="1">
      <alignment vertical="center"/>
    </xf>
    <xf numFmtId="183" fontId="16" fillId="0" borderId="14" xfId="39" applyNumberFormat="1" applyFont="1" applyFill="1" applyBorder="1" applyAlignment="1">
      <alignment vertical="center"/>
    </xf>
    <xf numFmtId="183" fontId="16" fillId="0" borderId="3" xfId="0" applyNumberFormat="1" applyFont="1" applyFill="1" applyBorder="1" applyAlignment="1">
      <alignment vertical="center"/>
    </xf>
    <xf numFmtId="183" fontId="16" fillId="0" borderId="9" xfId="0" applyNumberFormat="1" applyFont="1" applyFill="1" applyBorder="1" applyAlignment="1">
      <alignment vertical="center"/>
    </xf>
    <xf numFmtId="183" fontId="16" fillId="0" borderId="12" xfId="0" applyNumberFormat="1" applyFont="1" applyFill="1" applyBorder="1" applyAlignment="1">
      <alignment vertical="center"/>
    </xf>
    <xf numFmtId="184" fontId="16" fillId="0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vertical="center"/>
    </xf>
    <xf numFmtId="185" fontId="16" fillId="0" borderId="14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0" borderId="37" xfId="38" applyFont="1" applyFill="1" applyBorder="1" applyAlignment="1">
      <alignment horizontal="center" vertical="center"/>
    </xf>
    <xf numFmtId="183" fontId="16" fillId="0" borderId="38" xfId="39" applyNumberFormat="1" applyFont="1" applyFill="1" applyBorder="1" applyAlignment="1">
      <alignment vertical="center"/>
    </xf>
    <xf numFmtId="0" fontId="16" fillId="0" borderId="39" xfId="38" applyFont="1" applyFill="1" applyBorder="1" applyAlignment="1">
      <alignment horizontal="center" vertical="center"/>
    </xf>
    <xf numFmtId="183" fontId="16" fillId="0" borderId="40" xfId="39" applyNumberFormat="1" applyFont="1" applyFill="1" applyBorder="1" applyAlignment="1">
      <alignment vertical="center"/>
    </xf>
    <xf numFmtId="0" fontId="16" fillId="0" borderId="37" xfId="38" applyFont="1" applyFill="1" applyBorder="1" applyAlignment="1">
      <alignment vertical="center"/>
    </xf>
    <xf numFmtId="184" fontId="16" fillId="0" borderId="0" xfId="0" applyNumberFormat="1" applyFont="1" applyFill="1" applyBorder="1" applyAlignment="1">
      <alignment vertical="center"/>
    </xf>
    <xf numFmtId="185" fontId="16" fillId="0" borderId="0" xfId="0" applyNumberFormat="1" applyFont="1" applyFill="1" applyBorder="1" applyAlignment="1">
      <alignment vertical="center"/>
    </xf>
    <xf numFmtId="185" fontId="16" fillId="0" borderId="38" xfId="0" applyNumberFormat="1" applyFont="1" applyFill="1" applyBorder="1" applyAlignment="1">
      <alignment vertical="center"/>
    </xf>
    <xf numFmtId="185" fontId="16" fillId="0" borderId="40" xfId="0" applyNumberFormat="1" applyFont="1" applyFill="1" applyBorder="1" applyAlignment="1">
      <alignment vertical="center"/>
    </xf>
    <xf numFmtId="0" fontId="8" fillId="3" borderId="42" xfId="0" applyFont="1" applyFill="1" applyBorder="1" applyAlignment="1">
      <alignment horizontal="left"/>
    </xf>
    <xf numFmtId="0" fontId="0" fillId="3" borderId="34" xfId="0" applyFill="1" applyBorder="1">
      <alignment vertical="center"/>
    </xf>
    <xf numFmtId="185" fontId="0" fillId="3" borderId="34" xfId="0" applyNumberFormat="1" applyFill="1" applyBorder="1">
      <alignment vertical="center"/>
    </xf>
    <xf numFmtId="0" fontId="0" fillId="3" borderId="43" xfId="0" applyFill="1" applyBorder="1">
      <alignment vertical="center"/>
    </xf>
    <xf numFmtId="3" fontId="16" fillId="0" borderId="9" xfId="42" applyNumberFormat="1" applyFont="1" applyFill="1" applyBorder="1" applyAlignment="1">
      <alignment vertical="center"/>
    </xf>
    <xf numFmtId="183" fontId="16" fillId="0" borderId="0" xfId="42" applyNumberFormat="1" applyFont="1" applyFill="1" applyBorder="1" applyAlignment="1">
      <alignment vertical="center"/>
    </xf>
    <xf numFmtId="185" fontId="16" fillId="0" borderId="0" xfId="42" applyNumberFormat="1" applyFont="1" applyFill="1" applyBorder="1" applyAlignment="1">
      <alignment vertical="center"/>
    </xf>
    <xf numFmtId="183" fontId="16" fillId="0" borderId="12" xfId="42" applyNumberFormat="1" applyFont="1" applyFill="1" applyBorder="1" applyAlignment="1">
      <alignment vertical="center"/>
    </xf>
    <xf numFmtId="183" fontId="16" fillId="0" borderId="14" xfId="42" applyNumberFormat="1" applyFont="1" applyFill="1" applyBorder="1" applyAlignment="1">
      <alignment vertical="center"/>
    </xf>
    <xf numFmtId="0" fontId="16" fillId="0" borderId="37" xfId="41" applyFont="1" applyFill="1" applyBorder="1" applyAlignment="1">
      <alignment horizontal="center" vertical="center"/>
    </xf>
    <xf numFmtId="185" fontId="16" fillId="0" borderId="38" xfId="42" applyNumberFormat="1" applyFont="1" applyFill="1" applyBorder="1" applyAlignment="1">
      <alignment vertical="center"/>
    </xf>
    <xf numFmtId="0" fontId="16" fillId="0" borderId="39" xfId="41" applyFont="1" applyFill="1" applyBorder="1" applyAlignment="1">
      <alignment horizontal="center" vertical="center"/>
    </xf>
    <xf numFmtId="183" fontId="16" fillId="0" borderId="40" xfId="42" applyNumberFormat="1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0" fontId="8" fillId="0" borderId="45" xfId="0" applyFont="1" applyFill="1" applyBorder="1" applyAlignment="1"/>
    <xf numFmtId="185" fontId="3" fillId="0" borderId="0" xfId="0" applyNumberFormat="1" applyFont="1" applyFill="1" applyBorder="1" applyAlignment="1"/>
    <xf numFmtId="185" fontId="3" fillId="0" borderId="38" xfId="0" applyNumberFormat="1" applyFont="1" applyFill="1" applyBorder="1" applyAlignment="1"/>
    <xf numFmtId="0" fontId="3" fillId="0" borderId="42" xfId="0" applyFont="1" applyFill="1" applyBorder="1" applyAlignment="1"/>
    <xf numFmtId="3" fontId="8" fillId="0" borderId="34" xfId="0" applyNumberFormat="1" applyFont="1" applyFill="1" applyBorder="1" applyAlignment="1">
      <alignment vertical="center"/>
    </xf>
    <xf numFmtId="183" fontId="8" fillId="0" borderId="34" xfId="0" applyNumberFormat="1" applyFont="1" applyFill="1" applyBorder="1" applyAlignment="1">
      <alignment vertical="center"/>
    </xf>
    <xf numFmtId="185" fontId="3" fillId="0" borderId="34" xfId="0" applyNumberFormat="1" applyFont="1" applyFill="1" applyBorder="1" applyAlignment="1"/>
    <xf numFmtId="185" fontId="3" fillId="0" borderId="43" xfId="0" applyNumberFormat="1" applyFont="1" applyFill="1" applyBorder="1" applyAlignment="1"/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86" fontId="16" fillId="0" borderId="0" xfId="0" applyNumberFormat="1" applyFont="1" applyFill="1" applyBorder="1" applyAlignment="1">
      <alignment horizontal="left" vertical="center"/>
    </xf>
    <xf numFmtId="187" fontId="16" fillId="0" borderId="0" xfId="0" applyNumberFormat="1" applyFont="1" applyFill="1" applyBorder="1" applyAlignment="1">
      <alignment horizontal="left" vertical="center"/>
    </xf>
    <xf numFmtId="188" fontId="16" fillId="0" borderId="0" xfId="0" applyNumberFormat="1" applyFont="1" applyFill="1" applyBorder="1" applyAlignment="1">
      <alignment vertical="center"/>
    </xf>
    <xf numFmtId="185" fontId="16" fillId="0" borderId="0" xfId="3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/>
    <xf numFmtId="183" fontId="16" fillId="0" borderId="9" xfId="3" applyNumberFormat="1" applyFont="1" applyFill="1" applyBorder="1" applyAlignment="1">
      <alignment vertical="center"/>
    </xf>
    <xf numFmtId="188" fontId="16" fillId="0" borderId="0" xfId="0" applyNumberFormat="1" applyFont="1" applyFill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left" vertical="center"/>
    </xf>
    <xf numFmtId="183" fontId="16" fillId="0" borderId="12" xfId="3" applyNumberFormat="1" applyFont="1" applyFill="1" applyBorder="1" applyAlignment="1">
      <alignment vertical="center"/>
    </xf>
    <xf numFmtId="187" fontId="16" fillId="0" borderId="14" xfId="0" applyNumberFormat="1" applyFont="1" applyFill="1" applyBorder="1" applyAlignment="1">
      <alignment horizontal="left" vertical="center"/>
    </xf>
    <xf numFmtId="189" fontId="16" fillId="0" borderId="14" xfId="0" applyNumberFormat="1" applyFont="1" applyFill="1" applyBorder="1" applyAlignment="1">
      <alignment horizontal="left" vertical="center"/>
    </xf>
    <xf numFmtId="185" fontId="16" fillId="0" borderId="14" xfId="3" applyNumberFormat="1" applyFont="1" applyFill="1" applyBorder="1" applyAlignment="1">
      <alignment vertical="center"/>
    </xf>
    <xf numFmtId="188" fontId="16" fillId="0" borderId="14" xfId="0" applyNumberFormat="1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>
      <alignment vertical="center"/>
    </xf>
    <xf numFmtId="187" fontId="16" fillId="0" borderId="4" xfId="0" applyNumberFormat="1" applyFont="1" applyFill="1" applyBorder="1" applyAlignment="1">
      <alignment horizontal="left" vertical="center"/>
    </xf>
    <xf numFmtId="41" fontId="16" fillId="0" borderId="4" xfId="0" applyNumberFormat="1" applyFont="1" applyFill="1" applyBorder="1" applyAlignment="1">
      <alignment horizontal="left" vertical="center"/>
    </xf>
    <xf numFmtId="188" fontId="16" fillId="0" borderId="4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9" fillId="3" borderId="17" xfId="0" applyFont="1" applyFill="1" applyBorder="1" applyAlignment="1"/>
    <xf numFmtId="0" fontId="9" fillId="3" borderId="35" xfId="0" applyFont="1" applyFill="1" applyBorder="1" applyAlignment="1"/>
    <xf numFmtId="188" fontId="16" fillId="0" borderId="49" xfId="0" applyNumberFormat="1" applyFont="1" applyFill="1" applyBorder="1" applyAlignment="1">
      <alignment vertical="center"/>
    </xf>
    <xf numFmtId="0" fontId="16" fillId="0" borderId="37" xfId="0" applyFont="1" applyFill="1" applyBorder="1" applyAlignment="1"/>
    <xf numFmtId="2" fontId="16" fillId="0" borderId="38" xfId="0" applyNumberFormat="1" applyFont="1" applyFill="1" applyBorder="1" applyAlignment="1"/>
    <xf numFmtId="185" fontId="16" fillId="0" borderId="38" xfId="3" applyNumberFormat="1" applyFont="1" applyFill="1" applyBorder="1" applyAlignment="1">
      <alignment vertical="center"/>
    </xf>
    <xf numFmtId="185" fontId="16" fillId="0" borderId="40" xfId="3" applyNumberFormat="1" applyFont="1" applyFill="1" applyBorder="1" applyAlignment="1">
      <alignment vertical="center"/>
    </xf>
    <xf numFmtId="185" fontId="3" fillId="0" borderId="38" xfId="3" applyNumberFormat="1" applyFont="1" applyFill="1" applyBorder="1" applyAlignment="1">
      <alignment vertical="center"/>
    </xf>
    <xf numFmtId="0" fontId="3" fillId="0" borderId="45" xfId="0" applyFont="1" applyFill="1" applyBorder="1" applyAlignment="1"/>
    <xf numFmtId="0" fontId="3" fillId="0" borderId="0" xfId="0" applyFont="1" applyFill="1" applyBorder="1" applyAlignment="1"/>
    <xf numFmtId="0" fontId="3" fillId="0" borderId="38" xfId="0" applyFont="1" applyFill="1" applyBorder="1" applyAlignment="1"/>
    <xf numFmtId="0" fontId="3" fillId="0" borderId="34" xfId="0" applyFont="1" applyFill="1" applyBorder="1" applyAlignment="1"/>
    <xf numFmtId="0" fontId="3" fillId="0" borderId="43" xfId="0" applyFont="1" applyFill="1" applyBorder="1" applyAlignment="1"/>
    <xf numFmtId="0" fontId="3" fillId="0" borderId="0" xfId="2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Alignment="1">
      <alignment vertical="center"/>
    </xf>
    <xf numFmtId="0" fontId="37" fillId="0" borderId="0" xfId="2" applyFont="1"/>
    <xf numFmtId="0" fontId="34" fillId="0" borderId="0" xfId="2" applyFont="1" applyAlignment="1">
      <alignment vertical="center"/>
    </xf>
    <xf numFmtId="0" fontId="6" fillId="0" borderId="0" xfId="2"/>
    <xf numFmtId="0" fontId="3" fillId="0" borderId="0" xfId="2" applyFont="1" applyFill="1"/>
    <xf numFmtId="176" fontId="3" fillId="0" borderId="0" xfId="2" applyNumberFormat="1" applyFont="1" applyFill="1"/>
    <xf numFmtId="0" fontId="3" fillId="0" borderId="0" xfId="2" applyFont="1" applyFill="1" applyAlignment="1">
      <alignment horizontal="left"/>
    </xf>
    <xf numFmtId="176" fontId="3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76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/>
    </xf>
    <xf numFmtId="176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178" fontId="8" fillId="0" borderId="0" xfId="9" applyNumberFormat="1" applyFont="1" applyFill="1" applyBorder="1" applyAlignment="1">
      <alignment vertical="center"/>
    </xf>
    <xf numFmtId="0" fontId="35" fillId="0" borderId="0" xfId="2" applyFont="1" applyFill="1"/>
    <xf numFmtId="0" fontId="6" fillId="0" borderId="0" xfId="2" applyFill="1"/>
    <xf numFmtId="0" fontId="9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ill="1" applyBorder="1" applyAlignment="1">
      <alignment vertical="center"/>
    </xf>
    <xf numFmtId="0" fontId="6" fillId="0" borderId="0" xfId="2" applyFill="1" applyAlignment="1">
      <alignment vertical="center"/>
    </xf>
    <xf numFmtId="0" fontId="6" fillId="0" borderId="0" xfId="2" applyFill="1" applyBorder="1"/>
    <xf numFmtId="0" fontId="3" fillId="0" borderId="16" xfId="2" applyFont="1" applyBorder="1" applyAlignment="1">
      <alignment horizontal="left" vertical="center"/>
    </xf>
    <xf numFmtId="0" fontId="3" fillId="0" borderId="17" xfId="2" applyFont="1" applyBorder="1"/>
    <xf numFmtId="0" fontId="16" fillId="0" borderId="37" xfId="2" applyFont="1" applyBorder="1" applyAlignment="1">
      <alignment horizontal="center" vertical="center"/>
    </xf>
    <xf numFmtId="41" fontId="16" fillId="0" borderId="0" xfId="3" applyFont="1" applyBorder="1" applyAlignment="1">
      <alignment vertical="center"/>
    </xf>
    <xf numFmtId="41" fontId="16" fillId="0" borderId="0" xfId="3" applyFont="1" applyBorder="1" applyAlignment="1">
      <alignment horizontal="right" vertical="center"/>
    </xf>
    <xf numFmtId="41" fontId="16" fillId="0" borderId="38" xfId="2" applyNumberFormat="1" applyFont="1" applyBorder="1" applyAlignment="1">
      <alignment vertical="center"/>
    </xf>
    <xf numFmtId="41" fontId="16" fillId="0" borderId="38" xfId="3" applyFont="1" applyBorder="1" applyAlignment="1">
      <alignment vertical="center"/>
    </xf>
    <xf numFmtId="0" fontId="16" fillId="0" borderId="37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41" fontId="16" fillId="0" borderId="0" xfId="2" applyNumberFormat="1" applyFont="1" applyBorder="1" applyAlignment="1">
      <alignment vertical="center"/>
    </xf>
    <xf numFmtId="0" fontId="8" fillId="0" borderId="42" xfId="2" applyFont="1" applyBorder="1" applyAlignment="1">
      <alignment horizontal="left"/>
    </xf>
    <xf numFmtId="0" fontId="6" fillId="0" borderId="34" xfId="2" applyBorder="1" applyAlignment="1">
      <alignment vertical="center"/>
    </xf>
    <xf numFmtId="0" fontId="6" fillId="0" borderId="43" xfId="2" applyBorder="1" applyAlignment="1">
      <alignment vertical="center"/>
    </xf>
    <xf numFmtId="0" fontId="8" fillId="0" borderId="45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38" xfId="2" applyFont="1" applyBorder="1" applyAlignment="1">
      <alignment vertical="center"/>
    </xf>
    <xf numFmtId="0" fontId="16" fillId="0" borderId="39" xfId="2" applyFont="1" applyBorder="1" applyAlignment="1">
      <alignment horizontal="center" vertical="center"/>
    </xf>
    <xf numFmtId="41" fontId="16" fillId="0" borderId="14" xfId="3" applyFont="1" applyBorder="1" applyAlignment="1">
      <alignment vertical="center"/>
    </xf>
    <xf numFmtId="41" fontId="16" fillId="0" borderId="14" xfId="3" applyFont="1" applyBorder="1" applyAlignment="1">
      <alignment horizontal="right" vertical="center"/>
    </xf>
    <xf numFmtId="41" fontId="16" fillId="0" borderId="40" xfId="2" applyNumberFormat="1" applyFont="1" applyBorder="1" applyAlignment="1">
      <alignment vertical="center"/>
    </xf>
    <xf numFmtId="41" fontId="16" fillId="0" borderId="14" xfId="2" applyNumberFormat="1" applyFont="1" applyBorder="1" applyAlignment="1">
      <alignment vertical="center"/>
    </xf>
    <xf numFmtId="0" fontId="16" fillId="0" borderId="13" xfId="2" applyFont="1" applyFill="1" applyBorder="1" applyAlignment="1">
      <alignment horizontal="center" vertical="center"/>
    </xf>
    <xf numFmtId="181" fontId="16" fillId="0" borderId="0" xfId="2" applyNumberFormat="1" applyFont="1" applyFill="1" applyBorder="1" applyAlignment="1">
      <alignment vertical="center"/>
    </xf>
    <xf numFmtId="41" fontId="16" fillId="0" borderId="0" xfId="2" applyNumberFormat="1" applyFont="1" applyFill="1" applyBorder="1" applyAlignment="1">
      <alignment vertical="center"/>
    </xf>
    <xf numFmtId="179" fontId="16" fillId="0" borderId="0" xfId="2" applyNumberFormat="1" applyFont="1" applyFill="1" applyBorder="1" applyAlignment="1">
      <alignment vertical="center"/>
    </xf>
    <xf numFmtId="190" fontId="16" fillId="0" borderId="0" xfId="2" applyNumberFormat="1" applyFont="1" applyFill="1" applyBorder="1" applyAlignment="1">
      <alignment vertical="center"/>
    </xf>
    <xf numFmtId="179" fontId="16" fillId="0" borderId="0" xfId="3" applyNumberFormat="1" applyFont="1" applyFill="1" applyBorder="1" applyAlignment="1">
      <alignment vertical="center"/>
    </xf>
    <xf numFmtId="179" fontId="16" fillId="0" borderId="0" xfId="3" applyNumberFormat="1" applyFont="1" applyFill="1" applyBorder="1" applyAlignment="1">
      <alignment horizontal="right" vertical="center"/>
    </xf>
    <xf numFmtId="191" fontId="16" fillId="0" borderId="0" xfId="2" applyNumberFormat="1" applyFont="1" applyFill="1" applyBorder="1" applyAlignment="1">
      <alignment vertical="center"/>
    </xf>
    <xf numFmtId="191" fontId="16" fillId="0" borderId="12" xfId="2" applyNumberFormat="1" applyFont="1" applyFill="1" applyBorder="1" applyAlignment="1">
      <alignment vertical="center"/>
    </xf>
    <xf numFmtId="181" fontId="16" fillId="0" borderId="14" xfId="2" applyNumberFormat="1" applyFont="1" applyFill="1" applyBorder="1" applyAlignment="1">
      <alignment vertical="center"/>
    </xf>
    <xf numFmtId="179" fontId="16" fillId="0" borderId="14" xfId="3" applyNumberFormat="1" applyFont="1" applyFill="1" applyBorder="1" applyAlignment="1">
      <alignment vertical="center"/>
    </xf>
    <xf numFmtId="179" fontId="16" fillId="0" borderId="14" xfId="2" applyNumberFormat="1" applyFont="1" applyFill="1" applyBorder="1" applyAlignment="1">
      <alignment vertical="center"/>
    </xf>
    <xf numFmtId="176" fontId="16" fillId="0" borderId="30" xfId="2" applyNumberFormat="1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/>
    </xf>
    <xf numFmtId="179" fontId="16" fillId="0" borderId="38" xfId="2" applyNumberFormat="1" applyFont="1" applyFill="1" applyBorder="1" applyAlignment="1">
      <alignment horizontal="right" vertical="center"/>
    </xf>
    <xf numFmtId="179" fontId="16" fillId="0" borderId="38" xfId="2" applyNumberFormat="1" applyFont="1" applyFill="1" applyBorder="1" applyAlignment="1">
      <alignment vertical="center"/>
    </xf>
    <xf numFmtId="176" fontId="16" fillId="0" borderId="3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center" vertical="center"/>
    </xf>
    <xf numFmtId="179" fontId="16" fillId="0" borderId="40" xfId="2" applyNumberFormat="1" applyFont="1" applyFill="1" applyBorder="1" applyAlignment="1">
      <alignment vertical="center"/>
    </xf>
    <xf numFmtId="0" fontId="8" fillId="0" borderId="45" xfId="2" applyFont="1" applyFill="1" applyBorder="1" applyAlignment="1">
      <alignment horizontal="left"/>
    </xf>
    <xf numFmtId="0" fontId="8" fillId="0" borderId="38" xfId="2" applyFont="1" applyFill="1" applyBorder="1" applyAlignment="1">
      <alignment vertical="center"/>
    </xf>
    <xf numFmtId="0" fontId="8" fillId="0" borderId="45" xfId="2" applyFont="1" applyFill="1" applyBorder="1" applyAlignment="1"/>
    <xf numFmtId="0" fontId="8" fillId="0" borderId="42" xfId="2" applyFont="1" applyFill="1" applyBorder="1" applyAlignment="1">
      <alignment horizontal="left"/>
    </xf>
    <xf numFmtId="0" fontId="35" fillId="0" borderId="34" xfId="2" applyFont="1" applyFill="1" applyBorder="1"/>
    <xf numFmtId="0" fontId="35" fillId="0" borderId="43" xfId="2" applyFont="1" applyFill="1" applyBorder="1"/>
    <xf numFmtId="0" fontId="0" fillId="0" borderId="35" xfId="0" applyBorder="1" applyAlignment="1">
      <alignment horizontal="right" vertical="center"/>
    </xf>
    <xf numFmtId="0" fontId="3" fillId="0" borderId="16" xfId="2" applyFont="1" applyFill="1" applyBorder="1" applyAlignment="1">
      <alignment horizontal="left" vertical="center"/>
    </xf>
    <xf numFmtId="0" fontId="3" fillId="0" borderId="17" xfId="2" applyFont="1" applyFill="1" applyBorder="1"/>
    <xf numFmtId="0" fontId="9" fillId="0" borderId="34" xfId="2" applyFont="1" applyFill="1" applyBorder="1" applyAlignment="1">
      <alignment vertical="center"/>
    </xf>
    <xf numFmtId="0" fontId="9" fillId="0" borderId="34" xfId="2" applyFont="1" applyFill="1" applyBorder="1" applyAlignment="1">
      <alignment horizontal="left" vertical="center"/>
    </xf>
    <xf numFmtId="0" fontId="9" fillId="0" borderId="43" xfId="2" applyFont="1" applyFill="1" applyBorder="1" applyAlignment="1">
      <alignment vertical="center"/>
    </xf>
    <xf numFmtId="0" fontId="38" fillId="5" borderId="0" xfId="61" applyFont="1" applyFill="1" applyAlignment="1">
      <alignment vertical="center"/>
    </xf>
    <xf numFmtId="0" fontId="40" fillId="5" borderId="0" xfId="6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1" fillId="5" borderId="0" xfId="61" applyFont="1" applyFill="1" applyAlignment="1">
      <alignment vertical="center"/>
    </xf>
    <xf numFmtId="0" fontId="42" fillId="5" borderId="0" xfId="61" applyFont="1" applyFill="1" applyAlignment="1">
      <alignment vertical="center"/>
    </xf>
    <xf numFmtId="0" fontId="43" fillId="5" borderId="0" xfId="61" applyFont="1" applyFill="1" applyAlignment="1">
      <alignment vertical="center"/>
    </xf>
    <xf numFmtId="0" fontId="41" fillId="5" borderId="0" xfId="61" applyFont="1" applyFill="1" applyAlignment="1">
      <alignment horizontal="left" vertical="center"/>
    </xf>
    <xf numFmtId="0" fontId="44" fillId="5" borderId="0" xfId="62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6" fillId="2" borderId="18" xfId="0" applyFont="1" applyFill="1" applyBorder="1" applyAlignment="1">
      <alignment horizontal="right" vertical="center" wrapText="1"/>
    </xf>
    <xf numFmtId="0" fontId="16" fillId="2" borderId="19" xfId="0" applyFont="1" applyFill="1" applyBorder="1" applyAlignment="1">
      <alignment horizontal="right" vertical="center" wrapText="1"/>
    </xf>
    <xf numFmtId="41" fontId="16" fillId="4" borderId="4" xfId="1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1" fontId="15" fillId="4" borderId="22" xfId="0" applyNumberFormat="1" applyFont="1" applyFill="1" applyBorder="1" applyAlignment="1">
      <alignment horizontal="center" vertical="center" wrapText="1"/>
    </xf>
    <xf numFmtId="41" fontId="15" fillId="4" borderId="23" xfId="0" applyNumberFormat="1" applyFont="1" applyFill="1" applyBorder="1" applyAlignment="1">
      <alignment horizontal="center" vertical="center"/>
    </xf>
    <xf numFmtId="41" fontId="15" fillId="4" borderId="20" xfId="0" applyNumberFormat="1" applyFont="1" applyFill="1" applyBorder="1" applyAlignment="1">
      <alignment horizontal="center" vertical="center" wrapText="1"/>
    </xf>
    <xf numFmtId="41" fontId="15" fillId="4" borderId="20" xfId="0" applyNumberFormat="1" applyFont="1" applyFill="1" applyBorder="1" applyAlignment="1">
      <alignment horizontal="center" vertical="center"/>
    </xf>
    <xf numFmtId="41" fontId="17" fillId="4" borderId="13" xfId="0" applyNumberFormat="1" applyFont="1" applyFill="1" applyBorder="1" applyAlignment="1">
      <alignment horizontal="center" vertical="center" wrapText="1"/>
    </xf>
    <xf numFmtId="41" fontId="17" fillId="4" borderId="13" xfId="0" applyNumberFormat="1" applyFont="1" applyFill="1" applyBorder="1" applyAlignment="1">
      <alignment horizontal="center" vertical="center"/>
    </xf>
    <xf numFmtId="41" fontId="15" fillId="4" borderId="13" xfId="0" applyNumberFormat="1" applyFont="1" applyFill="1" applyBorder="1" applyAlignment="1">
      <alignment horizontal="center" vertical="center"/>
    </xf>
    <xf numFmtId="41" fontId="15" fillId="4" borderId="13" xfId="0" applyNumberFormat="1" applyFont="1" applyFill="1" applyBorder="1" applyAlignment="1">
      <alignment horizontal="center" vertical="center" wrapText="1"/>
    </xf>
    <xf numFmtId="41" fontId="15" fillId="4" borderId="6" xfId="0" applyNumberFormat="1" applyFont="1" applyFill="1" applyBorder="1" applyAlignment="1">
      <alignment horizontal="center" vertical="center" wrapText="1"/>
    </xf>
    <xf numFmtId="41" fontId="15" fillId="4" borderId="9" xfId="0" applyNumberFormat="1" applyFont="1" applyFill="1" applyBorder="1" applyAlignment="1">
      <alignment horizontal="center" vertical="center"/>
    </xf>
    <xf numFmtId="41" fontId="15" fillId="4" borderId="12" xfId="0" applyNumberFormat="1" applyFont="1" applyFill="1" applyBorder="1" applyAlignment="1">
      <alignment horizontal="center" vertical="center"/>
    </xf>
    <xf numFmtId="41" fontId="15" fillId="4" borderId="3" xfId="0" applyNumberFormat="1" applyFont="1" applyFill="1" applyBorder="1" applyAlignment="1">
      <alignment horizontal="center" vertical="center" wrapText="1"/>
    </xf>
    <xf numFmtId="41" fontId="15" fillId="4" borderId="5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178" fontId="16" fillId="0" borderId="13" xfId="9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41" fontId="30" fillId="0" borderId="9" xfId="0" applyNumberFormat="1" applyFont="1" applyFill="1" applyBorder="1" applyAlignment="1">
      <alignment horizontal="center"/>
    </xf>
    <xf numFmtId="41" fontId="30" fillId="0" borderId="0" xfId="0" applyNumberFormat="1" applyFont="1" applyFill="1" applyBorder="1" applyAlignment="1">
      <alignment horizontal="center"/>
    </xf>
    <xf numFmtId="41" fontId="30" fillId="0" borderId="38" xfId="0" applyNumberFormat="1" applyFont="1" applyFill="1" applyBorder="1" applyAlignment="1">
      <alignment horizontal="center"/>
    </xf>
    <xf numFmtId="3" fontId="16" fillId="4" borderId="13" xfId="56" applyNumberFormat="1" applyFont="1" applyFill="1" applyBorder="1" applyAlignment="1">
      <alignment horizontal="center" vertical="center" wrapText="1"/>
    </xf>
    <xf numFmtId="3" fontId="16" fillId="4" borderId="13" xfId="56" applyNumberFormat="1" applyFont="1" applyFill="1" applyBorder="1" applyAlignment="1">
      <alignment horizontal="center" vertical="center"/>
    </xf>
    <xf numFmtId="3" fontId="15" fillId="4" borderId="13" xfId="56" applyNumberFormat="1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vertical="center"/>
    </xf>
    <xf numFmtId="0" fontId="27" fillId="0" borderId="47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right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3" fontId="16" fillId="4" borderId="2" xfId="57" applyNumberFormat="1" applyFont="1" applyFill="1" applyBorder="1" applyAlignment="1">
      <alignment horizontal="center" vertical="center" wrapText="1"/>
    </xf>
    <xf numFmtId="3" fontId="16" fillId="4" borderId="13" xfId="57" applyNumberFormat="1" applyFont="1" applyFill="1" applyBorder="1" applyAlignment="1">
      <alignment horizontal="center" vertical="center" wrapText="1"/>
    </xf>
    <xf numFmtId="3" fontId="16" fillId="4" borderId="30" xfId="57" applyNumberFormat="1" applyFont="1" applyFill="1" applyBorder="1" applyAlignment="1">
      <alignment horizontal="center" vertical="center" wrapText="1"/>
    </xf>
    <xf numFmtId="3" fontId="16" fillId="4" borderId="8" xfId="57" applyNumberFormat="1" applyFont="1" applyFill="1" applyBorder="1" applyAlignment="1">
      <alignment horizontal="center" vertical="center" wrapText="1"/>
    </xf>
    <xf numFmtId="3" fontId="16" fillId="4" borderId="11" xfId="57" applyNumberFormat="1" applyFont="1" applyFill="1" applyBorder="1" applyAlignment="1">
      <alignment horizontal="center" vertical="center" wrapText="1"/>
    </xf>
    <xf numFmtId="0" fontId="16" fillId="4" borderId="13" xfId="57" applyFont="1" applyFill="1" applyBorder="1" applyAlignment="1">
      <alignment horizontal="center" vertical="center"/>
    </xf>
    <xf numFmtId="3" fontId="16" fillId="4" borderId="9" xfId="57" applyNumberFormat="1" applyFont="1" applyFill="1" applyBorder="1" applyAlignment="1">
      <alignment horizontal="center" vertical="center"/>
    </xf>
    <xf numFmtId="3" fontId="16" fillId="4" borderId="7" xfId="57" applyNumberFormat="1" applyFont="1" applyFill="1" applyBorder="1" applyAlignment="1">
      <alignment horizontal="center" vertical="center"/>
    </xf>
    <xf numFmtId="1" fontId="16" fillId="4" borderId="13" xfId="57" applyNumberFormat="1" applyFont="1" applyFill="1" applyBorder="1" applyAlignment="1">
      <alignment horizontal="center" vertical="center" wrapText="1"/>
    </xf>
    <xf numFmtId="1" fontId="16" fillId="4" borderId="30" xfId="57" applyNumberFormat="1" applyFont="1" applyFill="1" applyBorder="1" applyAlignment="1">
      <alignment horizontal="center" vertical="center" wrapText="1"/>
    </xf>
    <xf numFmtId="193" fontId="16" fillId="4" borderId="13" xfId="57" applyNumberFormat="1" applyFont="1" applyFill="1" applyBorder="1" applyAlignment="1">
      <alignment horizontal="center" vertical="center" wrapText="1"/>
    </xf>
    <xf numFmtId="3" fontId="16" fillId="4" borderId="8" xfId="57" applyNumberFormat="1" applyFont="1" applyFill="1" applyBorder="1" applyAlignment="1">
      <alignment horizontal="center" vertical="center"/>
    </xf>
    <xf numFmtId="3" fontId="16" fillId="4" borderId="11" xfId="57" applyNumberFormat="1" applyFont="1" applyFill="1" applyBorder="1" applyAlignment="1">
      <alignment horizontal="center" vertical="center"/>
    </xf>
    <xf numFmtId="0" fontId="16" fillId="4" borderId="8" xfId="57" applyFont="1" applyFill="1" applyBorder="1" applyAlignment="1">
      <alignment horizontal="center" vertical="center"/>
    </xf>
    <xf numFmtId="0" fontId="16" fillId="4" borderId="11" xfId="57" applyFont="1" applyFill="1" applyBorder="1" applyAlignment="1">
      <alignment horizontal="center" vertical="center"/>
    </xf>
    <xf numFmtId="49" fontId="16" fillId="4" borderId="20" xfId="57" applyNumberFormat="1" applyFont="1" applyFill="1" applyBorder="1" applyAlignment="1">
      <alignment horizontal="center" vertical="center" wrapText="1"/>
    </xf>
    <xf numFmtId="1" fontId="16" fillId="4" borderId="2" xfId="57" applyNumberFormat="1" applyFont="1" applyFill="1" applyBorder="1" applyAlignment="1">
      <alignment horizontal="center" vertical="center" wrapText="1"/>
    </xf>
    <xf numFmtId="195" fontId="16" fillId="4" borderId="8" xfId="59" applyNumberFormat="1" applyFont="1" applyFill="1" applyBorder="1" applyAlignment="1">
      <alignment horizontal="center" vertical="center" wrapText="1"/>
    </xf>
    <xf numFmtId="195" fontId="16" fillId="4" borderId="11" xfId="59" applyNumberFormat="1" applyFont="1" applyFill="1" applyBorder="1" applyAlignment="1">
      <alignment horizontal="center" vertical="center" wrapText="1"/>
    </xf>
    <xf numFmtId="181" fontId="16" fillId="4" borderId="30" xfId="58" applyNumberFormat="1" applyFont="1" applyFill="1" applyBorder="1" applyAlignment="1">
      <alignment horizontal="center" vertical="center" wrapText="1"/>
    </xf>
    <xf numFmtId="195" fontId="16" fillId="4" borderId="6" xfId="59" applyNumberFormat="1" applyFont="1" applyFill="1" applyBorder="1" applyAlignment="1">
      <alignment horizontal="center" vertical="center" wrapText="1"/>
    </xf>
    <xf numFmtId="195" fontId="16" fillId="4" borderId="21" xfId="59" applyNumberFormat="1" applyFont="1" applyFill="1" applyBorder="1" applyAlignment="1">
      <alignment horizontal="center" vertical="center" wrapText="1"/>
    </xf>
    <xf numFmtId="195" fontId="16" fillId="4" borderId="9" xfId="59" applyNumberFormat="1" applyFont="1" applyFill="1" applyBorder="1" applyAlignment="1">
      <alignment horizontal="center" vertical="center" wrapText="1"/>
    </xf>
    <xf numFmtId="195" fontId="16" fillId="4" borderId="38" xfId="59" applyNumberFormat="1" applyFont="1" applyFill="1" applyBorder="1" applyAlignment="1">
      <alignment horizontal="center" vertical="center" wrapText="1"/>
    </xf>
    <xf numFmtId="3" fontId="16" fillId="4" borderId="11" xfId="58" applyNumberFormat="1" applyFont="1" applyFill="1" applyBorder="1" applyAlignment="1">
      <alignment horizontal="center" vertical="center" wrapText="1"/>
    </xf>
    <xf numFmtId="3" fontId="16" fillId="4" borderId="13" xfId="58" applyNumberFormat="1" applyFont="1" applyFill="1" applyBorder="1" applyAlignment="1">
      <alignment horizontal="center" vertical="center" wrapText="1"/>
    </xf>
    <xf numFmtId="181" fontId="16" fillId="4" borderId="13" xfId="58" applyNumberFormat="1" applyFont="1" applyFill="1" applyBorder="1" applyAlignment="1">
      <alignment horizontal="center" vertical="center" wrapText="1"/>
    </xf>
    <xf numFmtId="0" fontId="16" fillId="4" borderId="11" xfId="58" applyFont="1" applyFill="1" applyBorder="1" applyAlignment="1">
      <alignment horizontal="center" vertical="center" wrapText="1"/>
    </xf>
    <xf numFmtId="0" fontId="16" fillId="4" borderId="13" xfId="58" applyFont="1" applyFill="1" applyBorder="1" applyAlignment="1">
      <alignment horizontal="center" vertical="center" wrapText="1"/>
    </xf>
    <xf numFmtId="3" fontId="16" fillId="4" borderId="9" xfId="58" applyNumberFormat="1" applyFont="1" applyFill="1" applyBorder="1" applyAlignment="1">
      <alignment horizontal="center" vertical="center" wrapText="1"/>
    </xf>
    <xf numFmtId="3" fontId="16" fillId="4" borderId="12" xfId="58" applyNumberFormat="1" applyFont="1" applyFill="1" applyBorder="1" applyAlignment="1">
      <alignment horizontal="center" vertical="center" wrapText="1"/>
    </xf>
    <xf numFmtId="3" fontId="16" fillId="4" borderId="2" xfId="58" applyNumberFormat="1" applyFont="1" applyFill="1" applyBorder="1" applyAlignment="1">
      <alignment horizontal="center" vertical="center" wrapText="1"/>
    </xf>
    <xf numFmtId="3" fontId="16" fillId="4" borderId="6" xfId="58" applyNumberFormat="1" applyFont="1" applyFill="1" applyBorder="1" applyAlignment="1">
      <alignment horizontal="center" vertical="center" wrapText="1"/>
    </xf>
    <xf numFmtId="3" fontId="16" fillId="4" borderId="1" xfId="58" applyNumberFormat="1" applyFont="1" applyFill="1" applyBorder="1" applyAlignment="1">
      <alignment horizontal="center" vertical="center" wrapText="1"/>
    </xf>
    <xf numFmtId="3" fontId="16" fillId="4" borderId="7" xfId="58" applyNumberFormat="1" applyFont="1" applyFill="1" applyBorder="1" applyAlignment="1">
      <alignment horizontal="center" vertical="center" wrapText="1"/>
    </xf>
    <xf numFmtId="195" fontId="16" fillId="4" borderId="1" xfId="59" applyNumberFormat="1" applyFont="1" applyFill="1" applyBorder="1" applyAlignment="1">
      <alignment horizontal="center" vertical="center" wrapText="1"/>
    </xf>
    <xf numFmtId="195" fontId="16" fillId="4" borderId="7" xfId="59" applyNumberFormat="1" applyFont="1" applyFill="1" applyBorder="1" applyAlignment="1">
      <alignment horizontal="center" vertical="center" wrapText="1"/>
    </xf>
    <xf numFmtId="0" fontId="16" fillId="4" borderId="20" xfId="58" applyFont="1" applyFill="1" applyBorder="1" applyAlignment="1">
      <alignment horizontal="center" vertical="center" wrapText="1"/>
    </xf>
    <xf numFmtId="3" fontId="16" fillId="4" borderId="15" xfId="58" applyNumberFormat="1" applyFont="1" applyFill="1" applyBorder="1" applyAlignment="1">
      <alignment horizontal="center" vertical="center" wrapText="1"/>
    </xf>
    <xf numFmtId="3" fontId="16" fillId="4" borderId="0" xfId="58" applyNumberFormat="1" applyFont="1" applyFill="1" applyBorder="1" applyAlignment="1">
      <alignment horizontal="center" vertical="center" wrapText="1"/>
    </xf>
    <xf numFmtId="3" fontId="16" fillId="4" borderId="14" xfId="58" applyNumberFormat="1" applyFont="1" applyFill="1" applyBorder="1" applyAlignment="1">
      <alignment horizontal="center" vertical="center" wrapText="1"/>
    </xf>
    <xf numFmtId="1" fontId="16" fillId="4" borderId="13" xfId="58" applyNumberFormat="1" applyFont="1" applyFill="1" applyBorder="1" applyAlignment="1">
      <alignment horizontal="center" vertical="center" wrapText="1"/>
    </xf>
    <xf numFmtId="1" fontId="16" fillId="4" borderId="2" xfId="58" applyNumberFormat="1" applyFont="1" applyFill="1" applyBorder="1" applyAlignment="1">
      <alignment horizontal="center" vertical="center" wrapText="1"/>
    </xf>
    <xf numFmtId="0" fontId="16" fillId="4" borderId="2" xfId="58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45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176" fontId="16" fillId="0" borderId="32" xfId="2" applyNumberFormat="1" applyFont="1" applyFill="1" applyBorder="1" applyAlignment="1">
      <alignment horizontal="center" vertical="center" wrapText="1"/>
    </xf>
    <xf numFmtId="176" fontId="16" fillId="0" borderId="13" xfId="2" applyNumberFormat="1" applyFont="1" applyFill="1" applyBorder="1" applyAlignment="1">
      <alignment horizontal="center" vertical="center" wrapText="1"/>
    </xf>
    <xf numFmtId="0" fontId="16" fillId="0" borderId="3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176" fontId="16" fillId="0" borderId="32" xfId="2" applyNumberFormat="1" applyFont="1" applyFill="1" applyBorder="1" applyAlignment="1">
      <alignment horizontal="center" vertical="center"/>
    </xf>
    <xf numFmtId="176" fontId="16" fillId="0" borderId="54" xfId="2" applyNumberFormat="1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left" vertical="center"/>
    </xf>
    <xf numFmtId="176" fontId="16" fillId="0" borderId="53" xfId="2" applyNumberFormat="1" applyFont="1" applyFill="1" applyBorder="1" applyAlignment="1">
      <alignment horizontal="center" vertical="center" wrapText="1"/>
    </xf>
    <xf numFmtId="176" fontId="16" fillId="0" borderId="55" xfId="2" applyNumberFormat="1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196" fontId="16" fillId="0" borderId="6" xfId="0" applyNumberFormat="1" applyFont="1" applyFill="1" applyBorder="1" applyAlignment="1">
      <alignment horizontal="center" vertical="center" wrapText="1"/>
    </xf>
    <xf numFmtId="196" fontId="16" fillId="0" borderId="12" xfId="0" applyNumberFormat="1" applyFont="1" applyFill="1" applyBorder="1" applyAlignment="1">
      <alignment horizontal="center" vertical="center"/>
    </xf>
    <xf numFmtId="196" fontId="16" fillId="0" borderId="13" xfId="0" applyNumberFormat="1" applyFont="1" applyFill="1" applyBorder="1" applyAlignment="1">
      <alignment horizontal="center" vertical="center" wrapText="1"/>
    </xf>
    <xf numFmtId="196" fontId="16" fillId="0" borderId="13" xfId="0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16" fillId="0" borderId="36" xfId="60" applyFont="1" applyFill="1" applyBorder="1" applyAlignment="1">
      <alignment horizontal="center" vertical="center" wrapText="1"/>
    </xf>
    <xf numFmtId="0" fontId="16" fillId="0" borderId="39" xfId="60" applyFont="1" applyFill="1" applyBorder="1" applyAlignment="1">
      <alignment horizontal="center" vertical="center" wrapText="1"/>
    </xf>
    <xf numFmtId="196" fontId="16" fillId="0" borderId="2" xfId="60" applyNumberFormat="1" applyFont="1" applyFill="1" applyBorder="1" applyAlignment="1">
      <alignment horizontal="center" vertical="center" wrapText="1"/>
    </xf>
    <xf numFmtId="196" fontId="16" fillId="0" borderId="11" xfId="60" applyNumberFormat="1" applyFont="1" applyFill="1" applyBorder="1" applyAlignment="1">
      <alignment horizontal="center" vertical="center"/>
    </xf>
    <xf numFmtId="196" fontId="16" fillId="0" borderId="15" xfId="0" applyNumberFormat="1" applyFont="1" applyFill="1" applyBorder="1" applyAlignment="1">
      <alignment horizontal="center" vertical="center" wrapText="1"/>
    </xf>
    <xf numFmtId="196" fontId="16" fillId="0" borderId="14" xfId="0" applyNumberFormat="1" applyFont="1" applyFill="1" applyBorder="1" applyAlignment="1">
      <alignment horizontal="center" vertical="center"/>
    </xf>
  </cellXfs>
  <cellStyles count="63">
    <cellStyle name="쉼표 [0]" xfId="1" builtinId="6"/>
    <cellStyle name="쉼표 [0] 2 10 2 2" xfId="3"/>
    <cellStyle name="쉼표 [0] 3 4" xfId="10"/>
    <cellStyle name="쉼표 [0]_강수량현황(제출용)" xfId="60"/>
    <cellStyle name="콤마 [0]_5.직업별취업자" xfId="59"/>
    <cellStyle name="통화 [0] 2 10" xfId="9"/>
    <cellStyle name="통화 [0] 2 2 2" xfId="4"/>
    <cellStyle name="통화 [0] 4" xfId="6"/>
    <cellStyle name="표준" xfId="0" builtinId="0"/>
    <cellStyle name="표준 294" xfId="2"/>
    <cellStyle name="표준 295" xfId="5"/>
    <cellStyle name="표준 296" xfId="8"/>
    <cellStyle name="표준 298" xfId="13"/>
    <cellStyle name="표준 300" xfId="20"/>
    <cellStyle name="표준 321" xfId="52"/>
    <cellStyle name="표준 322" xfId="48"/>
    <cellStyle name="표준 323" xfId="53"/>
    <cellStyle name="표준 324" xfId="54"/>
    <cellStyle name="표준 338" xfId="11"/>
    <cellStyle name="표준 492" xfId="7"/>
    <cellStyle name="표준 546" xfId="15"/>
    <cellStyle name="표준 547" xfId="18"/>
    <cellStyle name="표준 548" xfId="21"/>
    <cellStyle name="표준 549" xfId="24"/>
    <cellStyle name="표준 550" xfId="27"/>
    <cellStyle name="표준 551" xfId="31"/>
    <cellStyle name="표준 552" xfId="35"/>
    <cellStyle name="표준 553" xfId="38"/>
    <cellStyle name="표준 554" xfId="41"/>
    <cellStyle name="표준 555" xfId="44"/>
    <cellStyle name="표준 556" xfId="47"/>
    <cellStyle name="표준 557" xfId="49"/>
    <cellStyle name="표준 558" xfId="55"/>
    <cellStyle name="표준 612" xfId="12"/>
    <cellStyle name="표준 613" xfId="50"/>
    <cellStyle name="표준 614" xfId="51"/>
    <cellStyle name="표준 615" xfId="16"/>
    <cellStyle name="표준 616" xfId="17"/>
    <cellStyle name="표준 617" xfId="22"/>
    <cellStyle name="표준 618" xfId="23"/>
    <cellStyle name="표준 620" xfId="26"/>
    <cellStyle name="표준 621" xfId="29"/>
    <cellStyle name="표준 622" xfId="30"/>
    <cellStyle name="표준 624" xfId="32"/>
    <cellStyle name="표준 626" xfId="34"/>
    <cellStyle name="표준 627" xfId="36"/>
    <cellStyle name="표준 628" xfId="37"/>
    <cellStyle name="표준 630" xfId="40"/>
    <cellStyle name="표준 631" xfId="39"/>
    <cellStyle name="표준 632" xfId="42"/>
    <cellStyle name="표준 633" xfId="43"/>
    <cellStyle name="표준 634" xfId="45"/>
    <cellStyle name="표준 635" xfId="46"/>
    <cellStyle name="표준_-08편집본" xfId="61"/>
    <cellStyle name="표준_1경제활동인구" xfId="14"/>
    <cellStyle name="표준_2연령별" xfId="19"/>
    <cellStyle name="표준_3교육정도별" xfId="25"/>
    <cellStyle name="표준_4산업별" xfId="28"/>
    <cellStyle name="표준_5직업별" xfId="33"/>
    <cellStyle name="표준_Ⅳ-1,2" xfId="56"/>
    <cellStyle name="표준_Sheet2" xfId="57"/>
    <cellStyle name="표준_Sheet3" xfId="58"/>
    <cellStyle name="하이퍼링크" xfId="6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IE/RL4TZ880/17.%20&#44277;&#44277;&#54665;&#51221;%20&#48143;%20&#49324;&#482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1.공무원총괄"/>
      <sheetName val="2.시본청"/>
      <sheetName val="3.의회 및 직속기관,사업소"/>
      <sheetName val="4.구군공무원"/>
      <sheetName val="5.동읍면공무원"/>
      <sheetName val="6.소방공무원"/>
      <sheetName val="7. 국회 및 지방의원"/>
      <sheetName val="8.경찰공무원"/>
      <sheetName val="9.퇴직사유별공무원"/>
      <sheetName val="10.관내관공서 및 주요기관"/>
      <sheetName val="11.민원서류처리"/>
      <sheetName val="12.여권발급"/>
      <sheetName val="13.범죄발생및검거(월별)"/>
      <sheetName val="13-1.범죄발생및검거(경찰서별)"/>
      <sheetName val="14.연령별피의자"/>
      <sheetName val="15.학력별피의자"/>
      <sheetName val="16.소년범죄"/>
      <sheetName val="17.화재발생"/>
      <sheetName val="18.발화요인별화재발생"/>
      <sheetName val="19.장소별화재발생"/>
      <sheetName val="20.산불발생현황"/>
      <sheetName val="21.소방장비"/>
      <sheetName val="22.119구급활동실적"/>
      <sheetName val="23.119구조활동실적"/>
      <sheetName val="24.재난사고발생 및 피해현황"/>
      <sheetName val="25.풍수해발생"/>
      <sheetName val="26.소방대상물현황"/>
      <sheetName val="27.위험물제조소 설치현황"/>
      <sheetName val="28.교통사고발생"/>
      <sheetName val="29.자동차단속"/>
      <sheetName val="30.운전면허소지자"/>
      <sheetName val="31.운전면허시험실시"/>
    </sheetNames>
    <sheetDataSet>
      <sheetData sheetId="0" refreshError="1"/>
      <sheetData sheetId="1" refreshError="1"/>
      <sheetData sheetId="2">
        <row r="9">
          <cell r="D9">
            <v>1</v>
          </cell>
          <cell r="E9">
            <v>8</v>
          </cell>
          <cell r="H9">
            <v>2</v>
          </cell>
          <cell r="I9">
            <v>2</v>
          </cell>
          <cell r="J9">
            <v>1495</v>
          </cell>
        </row>
        <row r="97">
          <cell r="F97">
            <v>0</v>
          </cell>
        </row>
      </sheetData>
      <sheetData sheetId="3">
        <row r="8">
          <cell r="C8">
            <v>8</v>
          </cell>
          <cell r="D8">
            <v>2017</v>
          </cell>
          <cell r="F8">
            <v>1771</v>
          </cell>
        </row>
      </sheetData>
      <sheetData sheetId="4">
        <row r="9">
          <cell r="C9">
            <v>8</v>
          </cell>
          <cell r="D9">
            <v>15</v>
          </cell>
          <cell r="E9">
            <v>6696</v>
          </cell>
        </row>
      </sheetData>
      <sheetData sheetId="5">
        <row r="9">
          <cell r="B9">
            <v>1773</v>
          </cell>
        </row>
      </sheetData>
      <sheetData sheetId="6">
        <row r="9">
          <cell r="C9">
            <v>2017</v>
          </cell>
        </row>
        <row r="10">
          <cell r="L10">
            <v>520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RowHeight="16.5"/>
  <cols>
    <col min="5" max="5" width="12.5" customWidth="1"/>
    <col min="6" max="6" width="16.625" style="410" customWidth="1"/>
  </cols>
  <sheetData>
    <row r="1" spans="1:6" ht="66" customHeight="1">
      <c r="A1" s="412" t="s">
        <v>327</v>
      </c>
      <c r="B1" s="413"/>
      <c r="C1" s="408"/>
      <c r="D1" s="408"/>
      <c r="E1" s="408"/>
      <c r="F1" s="409"/>
    </row>
    <row r="2" spans="1:6" ht="36" customHeight="1">
      <c r="A2" s="414" t="s">
        <v>312</v>
      </c>
      <c r="B2" s="411"/>
      <c r="C2" s="411"/>
      <c r="D2" s="408"/>
      <c r="E2" s="408"/>
      <c r="F2" s="415" t="s">
        <v>326</v>
      </c>
    </row>
    <row r="3" spans="1:6" ht="36" customHeight="1">
      <c r="A3" s="414" t="s">
        <v>313</v>
      </c>
      <c r="B3" s="411"/>
      <c r="C3" s="411"/>
      <c r="D3" s="408"/>
      <c r="E3" s="408"/>
      <c r="F3" s="415" t="s">
        <v>326</v>
      </c>
    </row>
    <row r="4" spans="1:6" ht="36" customHeight="1">
      <c r="A4" s="414" t="s">
        <v>314</v>
      </c>
      <c r="B4" s="411"/>
      <c r="C4" s="411"/>
      <c r="D4" s="408"/>
      <c r="E4" s="408"/>
      <c r="F4" s="415" t="s">
        <v>326</v>
      </c>
    </row>
    <row r="5" spans="1:6" ht="36" customHeight="1">
      <c r="A5" s="414" t="s">
        <v>315</v>
      </c>
      <c r="B5" s="411"/>
      <c r="C5" s="411"/>
      <c r="D5" s="408"/>
      <c r="E5" s="408"/>
      <c r="F5" s="415" t="s">
        <v>326</v>
      </c>
    </row>
    <row r="6" spans="1:6" ht="36" customHeight="1">
      <c r="A6" s="414" t="s">
        <v>316</v>
      </c>
      <c r="B6" s="411"/>
      <c r="C6" s="411"/>
      <c r="D6" s="408"/>
      <c r="E6" s="408"/>
      <c r="F6" s="415" t="s">
        <v>326</v>
      </c>
    </row>
    <row r="7" spans="1:6" ht="36" customHeight="1">
      <c r="A7" s="414" t="s">
        <v>317</v>
      </c>
      <c r="B7" s="411"/>
      <c r="C7" s="411"/>
      <c r="D7" s="408"/>
      <c r="E7" s="408"/>
      <c r="F7" s="415" t="s">
        <v>326</v>
      </c>
    </row>
    <row r="8" spans="1:6" ht="36" customHeight="1">
      <c r="A8" s="414" t="s">
        <v>318</v>
      </c>
      <c r="B8" s="411"/>
      <c r="C8" s="411"/>
      <c r="D8" s="408"/>
      <c r="E8" s="408"/>
      <c r="F8" s="415" t="s">
        <v>326</v>
      </c>
    </row>
    <row r="9" spans="1:6" ht="36" customHeight="1">
      <c r="A9" s="414" t="s">
        <v>319</v>
      </c>
      <c r="B9" s="411"/>
      <c r="C9" s="411"/>
      <c r="D9" s="408"/>
      <c r="E9" s="408"/>
      <c r="F9" s="415" t="s">
        <v>326</v>
      </c>
    </row>
    <row r="10" spans="1:6" ht="36" customHeight="1">
      <c r="A10" s="414" t="s">
        <v>320</v>
      </c>
      <c r="B10" s="411"/>
      <c r="C10" s="411"/>
      <c r="D10" s="408"/>
      <c r="E10" s="408"/>
      <c r="F10" s="409"/>
    </row>
    <row r="11" spans="1:6" ht="36" customHeight="1">
      <c r="A11" s="414" t="s">
        <v>321</v>
      </c>
      <c r="B11" s="411"/>
      <c r="C11" s="411"/>
      <c r="D11" s="408"/>
      <c r="E11" s="408"/>
      <c r="F11" s="409"/>
    </row>
    <row r="12" spans="1:6" ht="36" customHeight="1">
      <c r="A12" s="414" t="s">
        <v>322</v>
      </c>
      <c r="B12" s="411"/>
      <c r="C12" s="411"/>
      <c r="D12" s="408"/>
      <c r="E12" s="408"/>
      <c r="F12" s="415" t="s">
        <v>326</v>
      </c>
    </row>
    <row r="13" spans="1:6" ht="36" customHeight="1">
      <c r="A13" s="414" t="s">
        <v>323</v>
      </c>
      <c r="B13" s="411"/>
      <c r="C13" s="411"/>
      <c r="D13" s="408"/>
      <c r="E13" s="408"/>
      <c r="F13" s="415" t="s">
        <v>326</v>
      </c>
    </row>
    <row r="14" spans="1:6" ht="36" customHeight="1">
      <c r="A14" s="414" t="s">
        <v>324</v>
      </c>
      <c r="B14" s="411"/>
      <c r="C14" s="411"/>
      <c r="D14" s="408"/>
      <c r="E14" s="408"/>
      <c r="F14" s="415" t="s">
        <v>326</v>
      </c>
    </row>
    <row r="15" spans="1:6" ht="36" customHeight="1">
      <c r="A15" s="414" t="s">
        <v>325</v>
      </c>
      <c r="B15" s="411"/>
      <c r="C15" s="411"/>
      <c r="D15" s="408"/>
      <c r="E15" s="408"/>
      <c r="F15" s="415" t="s">
        <v>326</v>
      </c>
    </row>
  </sheetData>
  <phoneticPr fontId="2" type="noConversion"/>
  <hyperlinks>
    <hyperlink ref="F2" location="'1.인구추이'!A1" display="통계표로 이동"/>
    <hyperlink ref="F3" location="'2.행정구역'!A1" display="통계표로 이동"/>
    <hyperlink ref="F4" location="'3.경제활동 인구총괄'!A1" display="통계표로 이동"/>
    <hyperlink ref="F5" location="'4.연령별 취업자'!A1" display="통계표로 이동"/>
    <hyperlink ref="F6" location="'5.교육정도별 취업자'!A1" display="통계표로 이동"/>
    <hyperlink ref="F7" location="'6.산업별 취업자'!A1" display="통계표로 이동"/>
    <hyperlink ref="F8" location="'7.직업별 취업자'!A1" display="통계표로 이동"/>
    <hyperlink ref="F9" location="'8.수출입 통관실적'!A1" display="통계표로 이동"/>
    <hyperlink ref="F12" location="'9.공무원 총괄'!A1" display="통계표로 이동"/>
    <hyperlink ref="F13" location="'10.일기일수'!A1" display="통계표로 이동"/>
    <hyperlink ref="F14" location="'11.기상개황'!A1" display="통계표로 이동"/>
    <hyperlink ref="F15" location="'12.강수량'!A1" display="통계표로 이동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C1"/>
    </sheetView>
  </sheetViews>
  <sheetFormatPr defaultRowHeight="16.5"/>
  <cols>
    <col min="1" max="1" width="10.625" customWidth="1"/>
    <col min="2" max="12" width="12.75" customWidth="1"/>
    <col min="13" max="21" width="23.375" customWidth="1"/>
  </cols>
  <sheetData>
    <row r="1" spans="1:13" ht="24" customHeight="1">
      <c r="A1" s="542" t="s">
        <v>253</v>
      </c>
      <c r="B1" s="542"/>
      <c r="C1" s="542"/>
      <c r="D1" s="4"/>
      <c r="E1" s="11"/>
      <c r="F1" s="11"/>
      <c r="G1" s="11"/>
      <c r="H1" s="11"/>
      <c r="I1" s="11"/>
      <c r="J1" s="11"/>
      <c r="K1" s="11"/>
      <c r="L1" s="11"/>
      <c r="M1" s="11"/>
    </row>
    <row r="2" spans="1:13" ht="17.2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8" customHeight="1">
      <c r="A3" s="255" t="s">
        <v>41</v>
      </c>
      <c r="B3" s="256"/>
      <c r="C3" s="256"/>
      <c r="D3" s="256"/>
      <c r="E3" s="256"/>
      <c r="F3" s="256"/>
      <c r="G3" s="256"/>
      <c r="H3" s="256"/>
      <c r="I3" s="256"/>
      <c r="J3" s="256"/>
      <c r="K3" s="540" t="s">
        <v>243</v>
      </c>
      <c r="L3" s="541"/>
      <c r="M3" s="20"/>
    </row>
    <row r="4" spans="1:13" ht="49.5">
      <c r="A4" s="257" t="s">
        <v>54</v>
      </c>
      <c r="B4" s="253" t="s">
        <v>36</v>
      </c>
      <c r="C4" s="254" t="s">
        <v>55</v>
      </c>
      <c r="D4" s="254" t="s">
        <v>56</v>
      </c>
      <c r="E4" s="254" t="s">
        <v>57</v>
      </c>
      <c r="F4" s="254" t="s">
        <v>58</v>
      </c>
      <c r="G4" s="254" t="s">
        <v>59</v>
      </c>
      <c r="H4" s="254" t="s">
        <v>60</v>
      </c>
      <c r="I4" s="254" t="s">
        <v>61</v>
      </c>
      <c r="J4" s="254" t="s">
        <v>62</v>
      </c>
      <c r="K4" s="254" t="s">
        <v>63</v>
      </c>
      <c r="L4" s="258" t="s">
        <v>64</v>
      </c>
      <c r="M4" s="21"/>
    </row>
    <row r="5" spans="1:13" ht="24" customHeight="1">
      <c r="A5" s="259" t="s">
        <v>18</v>
      </c>
      <c r="B5" s="242">
        <v>7011634</v>
      </c>
      <c r="C5" s="243">
        <v>17342</v>
      </c>
      <c r="D5" s="244">
        <v>1422</v>
      </c>
      <c r="E5" s="244">
        <v>31978</v>
      </c>
      <c r="F5" s="244">
        <v>1577</v>
      </c>
      <c r="G5" s="244">
        <v>31</v>
      </c>
      <c r="H5" s="244">
        <v>357787</v>
      </c>
      <c r="I5" s="244">
        <v>2140638</v>
      </c>
      <c r="J5" s="244">
        <v>3622917</v>
      </c>
      <c r="K5" s="244">
        <v>229570</v>
      </c>
      <c r="L5" s="260">
        <v>608372</v>
      </c>
      <c r="M5" s="20"/>
    </row>
    <row r="6" spans="1:13" ht="24" customHeight="1">
      <c r="A6" s="259" t="s">
        <v>19</v>
      </c>
      <c r="B6" s="242">
        <v>7807123</v>
      </c>
      <c r="C6" s="243">
        <v>18566</v>
      </c>
      <c r="D6" s="244">
        <v>1712</v>
      </c>
      <c r="E6" s="244">
        <v>30474</v>
      </c>
      <c r="F6" s="244">
        <v>2979</v>
      </c>
      <c r="G6" s="244">
        <v>7</v>
      </c>
      <c r="H6" s="244">
        <v>484645</v>
      </c>
      <c r="I6" s="244">
        <v>2238911</v>
      </c>
      <c r="J6" s="244">
        <v>3915118</v>
      </c>
      <c r="K6" s="244">
        <v>460150</v>
      </c>
      <c r="L6" s="260">
        <v>654562</v>
      </c>
      <c r="M6" s="20"/>
    </row>
    <row r="7" spans="1:13" ht="24" customHeight="1">
      <c r="A7" s="259" t="s">
        <v>34</v>
      </c>
      <c r="B7" s="242">
        <v>7090442</v>
      </c>
      <c r="C7" s="243">
        <v>16811</v>
      </c>
      <c r="D7" s="244">
        <v>2290</v>
      </c>
      <c r="E7" s="244">
        <v>27355</v>
      </c>
      <c r="F7" s="244">
        <v>4868</v>
      </c>
      <c r="G7" s="244">
        <v>22</v>
      </c>
      <c r="H7" s="244">
        <v>416908</v>
      </c>
      <c r="I7" s="244">
        <v>2092543</v>
      </c>
      <c r="J7" s="244">
        <v>3598571</v>
      </c>
      <c r="K7" s="244">
        <v>351746</v>
      </c>
      <c r="L7" s="260">
        <v>579326</v>
      </c>
      <c r="M7" s="20"/>
    </row>
    <row r="8" spans="1:13" ht="24" customHeight="1">
      <c r="A8" s="259" t="s">
        <v>94</v>
      </c>
      <c r="B8" s="242">
        <v>6915116</v>
      </c>
      <c r="C8" s="243">
        <v>17193</v>
      </c>
      <c r="D8" s="244">
        <v>2694</v>
      </c>
      <c r="E8" s="244">
        <v>21191</v>
      </c>
      <c r="F8" s="244">
        <v>4380</v>
      </c>
      <c r="G8" s="244">
        <v>30</v>
      </c>
      <c r="H8" s="244">
        <v>569671</v>
      </c>
      <c r="I8" s="244">
        <v>2056363</v>
      </c>
      <c r="J8" s="244">
        <v>3313006</v>
      </c>
      <c r="K8" s="244">
        <v>327970</v>
      </c>
      <c r="L8" s="260">
        <v>602617</v>
      </c>
      <c r="M8" s="20"/>
    </row>
    <row r="9" spans="1:13" ht="24" customHeight="1">
      <c r="A9" s="261" t="s">
        <v>117</v>
      </c>
      <c r="B9" s="245">
        <v>7212866</v>
      </c>
      <c r="C9" s="246">
        <v>14493</v>
      </c>
      <c r="D9" s="246">
        <v>2040</v>
      </c>
      <c r="E9" s="246">
        <v>24395</v>
      </c>
      <c r="F9" s="246">
        <v>3592</v>
      </c>
      <c r="G9" s="246">
        <v>660</v>
      </c>
      <c r="H9" s="246">
        <v>643622</v>
      </c>
      <c r="I9" s="246">
        <v>2146623</v>
      </c>
      <c r="J9" s="246">
        <v>3872421</v>
      </c>
      <c r="K9" s="246">
        <v>503087</v>
      </c>
      <c r="L9" s="262">
        <v>1933</v>
      </c>
      <c r="M9" s="20"/>
    </row>
    <row r="10" spans="1:13" ht="24" customHeight="1">
      <c r="A10" s="261" t="s">
        <v>118</v>
      </c>
      <c r="B10" s="247">
        <v>8102542</v>
      </c>
      <c r="C10" s="235">
        <v>22082</v>
      </c>
      <c r="D10" s="235">
        <v>3244</v>
      </c>
      <c r="E10" s="235">
        <v>22751</v>
      </c>
      <c r="F10" s="235">
        <v>3541</v>
      </c>
      <c r="G10" s="235">
        <v>364</v>
      </c>
      <c r="H10" s="235">
        <v>787072</v>
      </c>
      <c r="I10" s="235">
        <v>2167801</v>
      </c>
      <c r="J10" s="235">
        <v>4536497</v>
      </c>
      <c r="K10" s="235">
        <v>557936</v>
      </c>
      <c r="L10" s="236">
        <v>1256</v>
      </c>
      <c r="M10" s="20"/>
    </row>
    <row r="11" spans="1:13" ht="10.5" customHeight="1">
      <c r="A11" s="263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1"/>
      <c r="M11" s="20"/>
    </row>
    <row r="12" spans="1:13" ht="24" customHeight="1">
      <c r="A12" s="259" t="s">
        <v>42</v>
      </c>
      <c r="B12" s="248">
        <v>660539</v>
      </c>
      <c r="C12" s="226">
        <v>1722</v>
      </c>
      <c r="D12" s="264">
        <v>249</v>
      </c>
      <c r="E12" s="230">
        <v>1679</v>
      </c>
      <c r="F12" s="230">
        <v>385</v>
      </c>
      <c r="G12" s="265">
        <v>221</v>
      </c>
      <c r="H12" s="230">
        <v>48959</v>
      </c>
      <c r="I12" s="230">
        <v>191954</v>
      </c>
      <c r="J12" s="230">
        <v>371267</v>
      </c>
      <c r="K12" s="230">
        <v>43735</v>
      </c>
      <c r="L12" s="231">
        <v>368</v>
      </c>
      <c r="M12" s="20"/>
    </row>
    <row r="13" spans="1:13" ht="24" customHeight="1">
      <c r="A13" s="259" t="s">
        <v>43</v>
      </c>
      <c r="B13" s="248">
        <v>550662</v>
      </c>
      <c r="C13" s="226">
        <v>855</v>
      </c>
      <c r="D13" s="264">
        <v>66</v>
      </c>
      <c r="E13" s="230">
        <v>954</v>
      </c>
      <c r="F13" s="230">
        <v>326</v>
      </c>
      <c r="G13" s="265">
        <v>0</v>
      </c>
      <c r="H13" s="230">
        <v>48686</v>
      </c>
      <c r="I13" s="230">
        <v>163204</v>
      </c>
      <c r="J13" s="230">
        <v>300057</v>
      </c>
      <c r="K13" s="230">
        <v>36256</v>
      </c>
      <c r="L13" s="266">
        <v>257</v>
      </c>
      <c r="M13" s="20"/>
    </row>
    <row r="14" spans="1:13" ht="24" customHeight="1">
      <c r="A14" s="259" t="s">
        <v>44</v>
      </c>
      <c r="B14" s="248">
        <v>730868</v>
      </c>
      <c r="C14" s="226">
        <v>1775</v>
      </c>
      <c r="D14" s="264">
        <v>269</v>
      </c>
      <c r="E14" s="230">
        <v>1542</v>
      </c>
      <c r="F14" s="230">
        <v>291</v>
      </c>
      <c r="G14" s="265">
        <v>91</v>
      </c>
      <c r="H14" s="230">
        <v>62285</v>
      </c>
      <c r="I14" s="230">
        <v>198774</v>
      </c>
      <c r="J14" s="230">
        <v>424639</v>
      </c>
      <c r="K14" s="230">
        <v>40795</v>
      </c>
      <c r="L14" s="231">
        <v>407</v>
      </c>
      <c r="M14" s="20"/>
    </row>
    <row r="15" spans="1:13" ht="24" customHeight="1">
      <c r="A15" s="259" t="s">
        <v>45</v>
      </c>
      <c r="B15" s="248">
        <v>701082</v>
      </c>
      <c r="C15" s="226">
        <v>1639</v>
      </c>
      <c r="D15" s="264">
        <v>148</v>
      </c>
      <c r="E15" s="230">
        <v>1933</v>
      </c>
      <c r="F15" s="230">
        <v>294</v>
      </c>
      <c r="G15" s="265">
        <v>50</v>
      </c>
      <c r="H15" s="230">
        <v>66721</v>
      </c>
      <c r="I15" s="230">
        <v>191344</v>
      </c>
      <c r="J15" s="230">
        <v>397635</v>
      </c>
      <c r="K15" s="230">
        <v>41274</v>
      </c>
      <c r="L15" s="266">
        <v>44</v>
      </c>
      <c r="M15" s="20"/>
    </row>
    <row r="16" spans="1:13" ht="24" customHeight="1">
      <c r="A16" s="259" t="s">
        <v>46</v>
      </c>
      <c r="B16" s="248">
        <v>730674</v>
      </c>
      <c r="C16" s="226">
        <v>1624</v>
      </c>
      <c r="D16" s="264">
        <v>202</v>
      </c>
      <c r="E16" s="230">
        <v>1897</v>
      </c>
      <c r="F16" s="230">
        <v>400</v>
      </c>
      <c r="G16" s="265">
        <v>1</v>
      </c>
      <c r="H16" s="230">
        <v>67857</v>
      </c>
      <c r="I16" s="230">
        <v>190551</v>
      </c>
      <c r="J16" s="230">
        <v>414493</v>
      </c>
      <c r="K16" s="230">
        <v>53594</v>
      </c>
      <c r="L16" s="266">
        <v>57</v>
      </c>
      <c r="M16" s="20"/>
    </row>
    <row r="17" spans="1:13" ht="24" customHeight="1">
      <c r="A17" s="259" t="s">
        <v>47</v>
      </c>
      <c r="B17" s="248">
        <v>680006</v>
      </c>
      <c r="C17" s="226">
        <v>1417</v>
      </c>
      <c r="D17" s="264">
        <v>525</v>
      </c>
      <c r="E17" s="230">
        <v>1715</v>
      </c>
      <c r="F17" s="230">
        <v>332</v>
      </c>
      <c r="G17" s="265">
        <v>0</v>
      </c>
      <c r="H17" s="230">
        <v>75690</v>
      </c>
      <c r="I17" s="230">
        <v>176443</v>
      </c>
      <c r="J17" s="230">
        <v>373180</v>
      </c>
      <c r="K17" s="230">
        <v>50667</v>
      </c>
      <c r="L17" s="266">
        <v>37</v>
      </c>
      <c r="M17" s="20"/>
    </row>
    <row r="18" spans="1:13" ht="24" customHeight="1">
      <c r="A18" s="259" t="s">
        <v>48</v>
      </c>
      <c r="B18" s="248">
        <v>699800</v>
      </c>
      <c r="C18" s="226">
        <v>1673</v>
      </c>
      <c r="D18" s="264">
        <v>125</v>
      </c>
      <c r="E18" s="230">
        <v>1800</v>
      </c>
      <c r="F18" s="230">
        <v>261</v>
      </c>
      <c r="G18" s="265">
        <v>0</v>
      </c>
      <c r="H18" s="230">
        <v>70003</v>
      </c>
      <c r="I18" s="230">
        <v>180778</v>
      </c>
      <c r="J18" s="230">
        <v>396726</v>
      </c>
      <c r="K18" s="230">
        <v>48404</v>
      </c>
      <c r="L18" s="231">
        <v>30</v>
      </c>
      <c r="M18" s="20"/>
    </row>
    <row r="19" spans="1:13" ht="24" customHeight="1">
      <c r="A19" s="259" t="s">
        <v>49</v>
      </c>
      <c r="B19" s="248">
        <v>640429</v>
      </c>
      <c r="C19" s="226">
        <v>1783</v>
      </c>
      <c r="D19" s="264">
        <v>392</v>
      </c>
      <c r="E19" s="230">
        <v>1429</v>
      </c>
      <c r="F19" s="230">
        <v>233</v>
      </c>
      <c r="G19" s="265">
        <v>0</v>
      </c>
      <c r="H19" s="230">
        <v>74987</v>
      </c>
      <c r="I19" s="230">
        <v>170279</v>
      </c>
      <c r="J19" s="230">
        <v>341377</v>
      </c>
      <c r="K19" s="230">
        <v>49947</v>
      </c>
      <c r="L19" s="266">
        <v>0</v>
      </c>
      <c r="M19" s="20"/>
    </row>
    <row r="20" spans="1:13" ht="24" customHeight="1">
      <c r="A20" s="259" t="s">
        <v>50</v>
      </c>
      <c r="B20" s="248">
        <v>644803</v>
      </c>
      <c r="C20" s="226">
        <v>1594</v>
      </c>
      <c r="D20" s="264">
        <v>278</v>
      </c>
      <c r="E20" s="230">
        <v>1739</v>
      </c>
      <c r="F20" s="230">
        <v>308</v>
      </c>
      <c r="G20" s="265">
        <v>0</v>
      </c>
      <c r="H20" s="230">
        <v>63200</v>
      </c>
      <c r="I20" s="230">
        <v>160134</v>
      </c>
      <c r="J20" s="230">
        <v>377584</v>
      </c>
      <c r="K20" s="230">
        <v>39965</v>
      </c>
      <c r="L20" s="266">
        <v>1</v>
      </c>
      <c r="M20" s="20"/>
    </row>
    <row r="21" spans="1:13" ht="24" customHeight="1">
      <c r="A21" s="259" t="s">
        <v>51</v>
      </c>
      <c r="B21" s="248">
        <v>771536</v>
      </c>
      <c r="C21" s="226">
        <v>2278</v>
      </c>
      <c r="D21" s="264">
        <v>327</v>
      </c>
      <c r="E21" s="230">
        <v>3267</v>
      </c>
      <c r="F21" s="230">
        <v>346</v>
      </c>
      <c r="G21" s="265">
        <v>1</v>
      </c>
      <c r="H21" s="230">
        <v>74390</v>
      </c>
      <c r="I21" s="230">
        <v>197302</v>
      </c>
      <c r="J21" s="230">
        <v>442603</v>
      </c>
      <c r="K21" s="230">
        <v>50967</v>
      </c>
      <c r="L21" s="231">
        <v>55</v>
      </c>
      <c r="M21" s="20"/>
    </row>
    <row r="22" spans="1:13" ht="24" customHeight="1">
      <c r="A22" s="259" t="s">
        <v>52</v>
      </c>
      <c r="B22" s="248">
        <v>668312</v>
      </c>
      <c r="C22" s="226">
        <v>2959</v>
      </c>
      <c r="D22" s="264">
        <v>443</v>
      </c>
      <c r="E22" s="230">
        <v>1577</v>
      </c>
      <c r="F22" s="230">
        <v>248</v>
      </c>
      <c r="G22" s="265">
        <v>0</v>
      </c>
      <c r="H22" s="230">
        <v>76681</v>
      </c>
      <c r="I22" s="230">
        <v>184917</v>
      </c>
      <c r="J22" s="230">
        <v>349239</v>
      </c>
      <c r="K22" s="230">
        <v>52247</v>
      </c>
      <c r="L22" s="266">
        <v>0</v>
      </c>
      <c r="M22" s="20"/>
    </row>
    <row r="23" spans="1:13" ht="24" customHeight="1">
      <c r="A23" s="261" t="s">
        <v>53</v>
      </c>
      <c r="B23" s="249">
        <v>623830</v>
      </c>
      <c r="C23" s="227">
        <v>2762</v>
      </c>
      <c r="D23" s="250">
        <v>220</v>
      </c>
      <c r="E23" s="251">
        <v>3217</v>
      </c>
      <c r="F23" s="251">
        <v>117</v>
      </c>
      <c r="G23" s="252">
        <v>0</v>
      </c>
      <c r="H23" s="251">
        <v>57613</v>
      </c>
      <c r="I23" s="251">
        <v>162120</v>
      </c>
      <c r="J23" s="251">
        <v>347696</v>
      </c>
      <c r="K23" s="251">
        <v>50085</v>
      </c>
      <c r="L23" s="267">
        <v>0</v>
      </c>
      <c r="M23" s="19"/>
    </row>
    <row r="24" spans="1:13" ht="18" customHeight="1" thickBot="1">
      <c r="A24" s="268" t="s">
        <v>65</v>
      </c>
      <c r="B24" s="269"/>
      <c r="C24" s="269"/>
      <c r="D24" s="269"/>
      <c r="E24" s="269"/>
      <c r="F24" s="269"/>
      <c r="G24" s="270"/>
      <c r="H24" s="269"/>
      <c r="I24" s="269"/>
      <c r="J24" s="269"/>
      <c r="K24" s="269"/>
      <c r="L24" s="271"/>
      <c r="M24" s="19"/>
    </row>
  </sheetData>
  <mergeCells count="2">
    <mergeCell ref="K3:L3"/>
    <mergeCell ref="A1:C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C1"/>
    </sheetView>
  </sheetViews>
  <sheetFormatPr defaultRowHeight="16.5"/>
  <cols>
    <col min="1" max="1" width="12.625" customWidth="1"/>
    <col min="2" max="12" width="14.625" customWidth="1"/>
  </cols>
  <sheetData>
    <row r="1" spans="1:12" ht="20.25">
      <c r="A1" s="542" t="s">
        <v>254</v>
      </c>
      <c r="B1" s="542"/>
      <c r="C1" s="542"/>
      <c r="D1" s="4"/>
      <c r="E1" s="11"/>
      <c r="F1" s="11"/>
      <c r="G1" s="11"/>
      <c r="H1" s="11"/>
      <c r="I1" s="11"/>
      <c r="J1" s="11"/>
      <c r="K1" s="11"/>
      <c r="L1" s="11"/>
    </row>
    <row r="2" spans="1:12" ht="17.2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8" customHeight="1">
      <c r="A3" s="255" t="s">
        <v>41</v>
      </c>
      <c r="B3" s="256"/>
      <c r="C3" s="256"/>
      <c r="D3" s="256"/>
      <c r="E3" s="256"/>
      <c r="F3" s="256"/>
      <c r="G3" s="256"/>
      <c r="H3" s="256"/>
      <c r="I3" s="256"/>
      <c r="J3" s="256"/>
      <c r="K3" s="540" t="s">
        <v>243</v>
      </c>
      <c r="L3" s="541"/>
    </row>
    <row r="4" spans="1:12" ht="49.5">
      <c r="A4" s="257" t="s">
        <v>54</v>
      </c>
      <c r="B4" s="253" t="s">
        <v>36</v>
      </c>
      <c r="C4" s="254" t="s">
        <v>55</v>
      </c>
      <c r="D4" s="254" t="s">
        <v>56</v>
      </c>
      <c r="E4" s="254" t="s">
        <v>66</v>
      </c>
      <c r="F4" s="254" t="s">
        <v>67</v>
      </c>
      <c r="G4" s="254" t="s">
        <v>68</v>
      </c>
      <c r="H4" s="254" t="s">
        <v>60</v>
      </c>
      <c r="I4" s="254" t="s">
        <v>61</v>
      </c>
      <c r="J4" s="254" t="s">
        <v>62</v>
      </c>
      <c r="K4" s="254" t="s">
        <v>69</v>
      </c>
      <c r="L4" s="258" t="s">
        <v>70</v>
      </c>
    </row>
    <row r="5" spans="1:12" ht="24" customHeight="1">
      <c r="A5" s="277" t="s">
        <v>18</v>
      </c>
      <c r="B5" s="272">
        <v>3531622</v>
      </c>
      <c r="C5" s="273">
        <v>240558</v>
      </c>
      <c r="D5" s="274">
        <v>389</v>
      </c>
      <c r="E5" s="274">
        <v>159123</v>
      </c>
      <c r="F5" s="274">
        <v>6845</v>
      </c>
      <c r="G5" s="274">
        <v>529</v>
      </c>
      <c r="H5" s="274">
        <v>473220</v>
      </c>
      <c r="I5" s="274">
        <v>1166282</v>
      </c>
      <c r="J5" s="274">
        <v>897086</v>
      </c>
      <c r="K5" s="274">
        <v>158432</v>
      </c>
      <c r="L5" s="278">
        <v>429158</v>
      </c>
    </row>
    <row r="6" spans="1:12" ht="24" customHeight="1">
      <c r="A6" s="277" t="s">
        <v>19</v>
      </c>
      <c r="B6" s="272">
        <v>3681189</v>
      </c>
      <c r="C6" s="273">
        <v>240123</v>
      </c>
      <c r="D6" s="274">
        <v>782</v>
      </c>
      <c r="E6" s="274">
        <v>151372</v>
      </c>
      <c r="F6" s="274">
        <v>7021</v>
      </c>
      <c r="G6" s="274">
        <v>485</v>
      </c>
      <c r="H6" s="274">
        <v>512611</v>
      </c>
      <c r="I6" s="274">
        <v>1254709</v>
      </c>
      <c r="J6" s="274">
        <v>927626</v>
      </c>
      <c r="K6" s="274">
        <v>156324</v>
      </c>
      <c r="L6" s="278">
        <v>430137</v>
      </c>
    </row>
    <row r="7" spans="1:12" ht="24" customHeight="1">
      <c r="A7" s="277" t="s">
        <v>34</v>
      </c>
      <c r="B7" s="272">
        <v>3876933</v>
      </c>
      <c r="C7" s="273">
        <v>240520</v>
      </c>
      <c r="D7" s="274">
        <v>2823</v>
      </c>
      <c r="E7" s="274">
        <v>148828</v>
      </c>
      <c r="F7" s="274">
        <v>5968</v>
      </c>
      <c r="G7" s="274">
        <v>1278</v>
      </c>
      <c r="H7" s="274">
        <v>500032</v>
      </c>
      <c r="I7" s="274">
        <v>1221930</v>
      </c>
      <c r="J7" s="274">
        <v>993222</v>
      </c>
      <c r="K7" s="274">
        <v>214140</v>
      </c>
      <c r="L7" s="278">
        <v>548193</v>
      </c>
    </row>
    <row r="8" spans="1:12" ht="24" customHeight="1">
      <c r="A8" s="277" t="s">
        <v>94</v>
      </c>
      <c r="B8" s="272">
        <v>4358712</v>
      </c>
      <c r="C8" s="273">
        <v>256153</v>
      </c>
      <c r="D8" s="274">
        <v>2835</v>
      </c>
      <c r="E8" s="274">
        <v>139500</v>
      </c>
      <c r="F8" s="274">
        <v>5854</v>
      </c>
      <c r="G8" s="274">
        <v>1372</v>
      </c>
      <c r="H8" s="274">
        <v>571518</v>
      </c>
      <c r="I8" s="274">
        <v>1329106</v>
      </c>
      <c r="J8" s="274">
        <v>1161752</v>
      </c>
      <c r="K8" s="274">
        <v>223967</v>
      </c>
      <c r="L8" s="278">
        <v>666655</v>
      </c>
    </row>
    <row r="9" spans="1:12" ht="24" customHeight="1">
      <c r="A9" s="279" t="s">
        <v>117</v>
      </c>
      <c r="B9" s="275">
        <v>4438629</v>
      </c>
      <c r="C9" s="276">
        <v>244285</v>
      </c>
      <c r="D9" s="276">
        <v>2232</v>
      </c>
      <c r="E9" s="276">
        <v>155054</v>
      </c>
      <c r="F9" s="276">
        <v>5567</v>
      </c>
      <c r="G9" s="276">
        <v>839</v>
      </c>
      <c r="H9" s="276">
        <v>711871</v>
      </c>
      <c r="I9" s="276">
        <v>1395696</v>
      </c>
      <c r="J9" s="276">
        <v>1370622</v>
      </c>
      <c r="K9" s="276">
        <v>551305</v>
      </c>
      <c r="L9" s="280">
        <v>1159</v>
      </c>
    </row>
    <row r="10" spans="1:12" ht="24" customHeight="1">
      <c r="A10" s="202" t="s">
        <v>118</v>
      </c>
      <c r="B10" s="235">
        <v>4652362</v>
      </c>
      <c r="C10" s="235">
        <v>241805</v>
      </c>
      <c r="D10" s="235">
        <v>2178</v>
      </c>
      <c r="E10" s="235">
        <v>170066</v>
      </c>
      <c r="F10" s="235">
        <v>6019</v>
      </c>
      <c r="G10" s="235">
        <v>752</v>
      </c>
      <c r="H10" s="235">
        <v>900845</v>
      </c>
      <c r="I10" s="235">
        <v>1351176</v>
      </c>
      <c r="J10" s="235">
        <v>1404704</v>
      </c>
      <c r="K10" s="235">
        <v>573802</v>
      </c>
      <c r="L10" s="236">
        <v>1015</v>
      </c>
    </row>
    <row r="11" spans="1:12" ht="11.25" customHeight="1">
      <c r="A11" s="281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1"/>
    </row>
    <row r="12" spans="1:12" ht="24" customHeight="1">
      <c r="A12" s="139" t="s">
        <v>42</v>
      </c>
      <c r="B12" s="248">
        <v>393976</v>
      </c>
      <c r="C12" s="226">
        <v>22310</v>
      </c>
      <c r="D12" s="265">
        <v>324</v>
      </c>
      <c r="E12" s="265">
        <v>12342</v>
      </c>
      <c r="F12" s="265">
        <v>409</v>
      </c>
      <c r="G12" s="265">
        <v>84</v>
      </c>
      <c r="H12" s="265">
        <v>76736</v>
      </c>
      <c r="I12" s="265">
        <v>123522</v>
      </c>
      <c r="J12" s="265">
        <v>109754</v>
      </c>
      <c r="K12" s="265">
        <v>48445</v>
      </c>
      <c r="L12" s="266">
        <v>49</v>
      </c>
    </row>
    <row r="13" spans="1:12" ht="24" customHeight="1">
      <c r="A13" s="139" t="s">
        <v>43</v>
      </c>
      <c r="B13" s="248">
        <v>357319</v>
      </c>
      <c r="C13" s="226">
        <v>18398</v>
      </c>
      <c r="D13" s="265">
        <v>150</v>
      </c>
      <c r="E13" s="265">
        <v>13635</v>
      </c>
      <c r="F13" s="265">
        <v>405</v>
      </c>
      <c r="G13" s="265">
        <v>73</v>
      </c>
      <c r="H13" s="265">
        <v>66204</v>
      </c>
      <c r="I13" s="265">
        <v>103483</v>
      </c>
      <c r="J13" s="265">
        <v>109462</v>
      </c>
      <c r="K13" s="265">
        <v>45263</v>
      </c>
      <c r="L13" s="266">
        <v>245</v>
      </c>
    </row>
    <row r="14" spans="1:12" ht="24" customHeight="1">
      <c r="A14" s="139" t="s">
        <v>44</v>
      </c>
      <c r="B14" s="248">
        <v>386310</v>
      </c>
      <c r="C14" s="226">
        <v>19995</v>
      </c>
      <c r="D14" s="265">
        <v>158</v>
      </c>
      <c r="E14" s="265">
        <v>15372</v>
      </c>
      <c r="F14" s="265">
        <v>605</v>
      </c>
      <c r="G14" s="265">
        <v>89</v>
      </c>
      <c r="H14" s="265">
        <v>72527</v>
      </c>
      <c r="I14" s="265">
        <v>119255</v>
      </c>
      <c r="J14" s="265">
        <v>116049</v>
      </c>
      <c r="K14" s="265">
        <v>42259</v>
      </c>
      <c r="L14" s="266">
        <v>0</v>
      </c>
    </row>
    <row r="15" spans="1:12" ht="24" customHeight="1">
      <c r="A15" s="139" t="s">
        <v>45</v>
      </c>
      <c r="B15" s="248">
        <v>417553</v>
      </c>
      <c r="C15" s="226">
        <v>21545</v>
      </c>
      <c r="D15" s="265">
        <v>178</v>
      </c>
      <c r="E15" s="265">
        <v>14153</v>
      </c>
      <c r="F15" s="265">
        <v>545</v>
      </c>
      <c r="G15" s="265">
        <v>49</v>
      </c>
      <c r="H15" s="265">
        <v>70856</v>
      </c>
      <c r="I15" s="265">
        <v>127772</v>
      </c>
      <c r="J15" s="265">
        <v>132966</v>
      </c>
      <c r="K15" s="265">
        <v>49209</v>
      </c>
      <c r="L15" s="266">
        <v>281</v>
      </c>
    </row>
    <row r="16" spans="1:12" ht="24" customHeight="1">
      <c r="A16" s="139" t="s">
        <v>46</v>
      </c>
      <c r="B16" s="248">
        <v>424705</v>
      </c>
      <c r="C16" s="226">
        <v>21116</v>
      </c>
      <c r="D16" s="265">
        <v>157</v>
      </c>
      <c r="E16" s="265">
        <v>14221</v>
      </c>
      <c r="F16" s="265">
        <v>504</v>
      </c>
      <c r="G16" s="265">
        <v>70</v>
      </c>
      <c r="H16" s="265">
        <v>91330</v>
      </c>
      <c r="I16" s="265">
        <v>127432</v>
      </c>
      <c r="J16" s="265">
        <v>122838</v>
      </c>
      <c r="K16" s="265">
        <v>47002</v>
      </c>
      <c r="L16" s="266">
        <v>34</v>
      </c>
    </row>
    <row r="17" spans="1:12" ht="24" customHeight="1">
      <c r="A17" s="139" t="s">
        <v>47</v>
      </c>
      <c r="B17" s="248">
        <v>396526</v>
      </c>
      <c r="C17" s="226">
        <v>18845</v>
      </c>
      <c r="D17" s="265">
        <v>217</v>
      </c>
      <c r="E17" s="265">
        <v>14813</v>
      </c>
      <c r="F17" s="265">
        <v>563</v>
      </c>
      <c r="G17" s="265">
        <v>50</v>
      </c>
      <c r="H17" s="265">
        <v>84523</v>
      </c>
      <c r="I17" s="265">
        <v>110225</v>
      </c>
      <c r="J17" s="265">
        <v>119852</v>
      </c>
      <c r="K17" s="265">
        <v>47397</v>
      </c>
      <c r="L17" s="266">
        <v>41</v>
      </c>
    </row>
    <row r="18" spans="1:12" ht="24" customHeight="1">
      <c r="A18" s="139" t="s">
        <v>48</v>
      </c>
      <c r="B18" s="248">
        <v>402717</v>
      </c>
      <c r="C18" s="226">
        <v>20710</v>
      </c>
      <c r="D18" s="265">
        <v>223</v>
      </c>
      <c r="E18" s="265">
        <v>14275</v>
      </c>
      <c r="F18" s="265">
        <v>757</v>
      </c>
      <c r="G18" s="265">
        <v>50</v>
      </c>
      <c r="H18" s="265">
        <v>88751</v>
      </c>
      <c r="I18" s="265">
        <v>109595</v>
      </c>
      <c r="J18" s="265">
        <v>121882</v>
      </c>
      <c r="K18" s="265">
        <v>46443</v>
      </c>
      <c r="L18" s="266">
        <v>30</v>
      </c>
    </row>
    <row r="19" spans="1:12" ht="24" customHeight="1">
      <c r="A19" s="139" t="s">
        <v>49</v>
      </c>
      <c r="B19" s="248">
        <v>376086</v>
      </c>
      <c r="C19" s="226">
        <v>18916</v>
      </c>
      <c r="D19" s="265">
        <v>132</v>
      </c>
      <c r="E19" s="265">
        <v>14414</v>
      </c>
      <c r="F19" s="265">
        <v>468</v>
      </c>
      <c r="G19" s="265">
        <v>72</v>
      </c>
      <c r="H19" s="265">
        <v>78251</v>
      </c>
      <c r="I19" s="265">
        <v>100993</v>
      </c>
      <c r="J19" s="265">
        <v>117755</v>
      </c>
      <c r="K19" s="265">
        <v>45065</v>
      </c>
      <c r="L19" s="266">
        <v>20</v>
      </c>
    </row>
    <row r="20" spans="1:12" ht="24" customHeight="1">
      <c r="A20" s="139" t="s">
        <v>50</v>
      </c>
      <c r="B20" s="248">
        <v>355090</v>
      </c>
      <c r="C20" s="226">
        <v>21325</v>
      </c>
      <c r="D20" s="265">
        <v>240</v>
      </c>
      <c r="E20" s="265">
        <v>12436</v>
      </c>
      <c r="F20" s="265">
        <v>251</v>
      </c>
      <c r="G20" s="265">
        <v>35</v>
      </c>
      <c r="H20" s="265">
        <v>68630</v>
      </c>
      <c r="I20" s="265">
        <v>103874</v>
      </c>
      <c r="J20" s="265">
        <v>105487</v>
      </c>
      <c r="K20" s="265">
        <v>42780</v>
      </c>
      <c r="L20" s="266">
        <v>31</v>
      </c>
    </row>
    <row r="21" spans="1:12" ht="24" customHeight="1">
      <c r="A21" s="139" t="s">
        <v>51</v>
      </c>
      <c r="B21" s="248">
        <v>406219</v>
      </c>
      <c r="C21" s="226">
        <v>18855</v>
      </c>
      <c r="D21" s="265">
        <v>162</v>
      </c>
      <c r="E21" s="265">
        <v>15320</v>
      </c>
      <c r="F21" s="265">
        <v>531</v>
      </c>
      <c r="G21" s="265">
        <v>54</v>
      </c>
      <c r="H21" s="265">
        <v>73528</v>
      </c>
      <c r="I21" s="265">
        <v>113553</v>
      </c>
      <c r="J21" s="265">
        <v>122033</v>
      </c>
      <c r="K21" s="265">
        <v>62147</v>
      </c>
      <c r="L21" s="266">
        <v>35</v>
      </c>
    </row>
    <row r="22" spans="1:12" ht="24" customHeight="1">
      <c r="A22" s="139" t="s">
        <v>52</v>
      </c>
      <c r="B22" s="248">
        <v>373832</v>
      </c>
      <c r="C22" s="226">
        <v>19058</v>
      </c>
      <c r="D22" s="265">
        <v>101</v>
      </c>
      <c r="E22" s="265">
        <v>14848</v>
      </c>
      <c r="F22" s="265">
        <v>261</v>
      </c>
      <c r="G22" s="265">
        <v>33</v>
      </c>
      <c r="H22" s="265">
        <v>62923</v>
      </c>
      <c r="I22" s="265">
        <v>114753</v>
      </c>
      <c r="J22" s="265">
        <v>112830</v>
      </c>
      <c r="K22" s="265">
        <v>48932</v>
      </c>
      <c r="L22" s="266">
        <v>91</v>
      </c>
    </row>
    <row r="23" spans="1:12" ht="24" customHeight="1">
      <c r="A23" s="140" t="s">
        <v>53</v>
      </c>
      <c r="B23" s="249">
        <v>362030</v>
      </c>
      <c r="C23" s="227">
        <v>20731</v>
      </c>
      <c r="D23" s="252">
        <v>136</v>
      </c>
      <c r="E23" s="252">
        <v>14237</v>
      </c>
      <c r="F23" s="252">
        <v>719</v>
      </c>
      <c r="G23" s="252">
        <v>91</v>
      </c>
      <c r="H23" s="252">
        <v>66584</v>
      </c>
      <c r="I23" s="252">
        <v>96719</v>
      </c>
      <c r="J23" s="252">
        <v>113796</v>
      </c>
      <c r="K23" s="252">
        <v>48859</v>
      </c>
      <c r="L23" s="267">
        <v>157</v>
      </c>
    </row>
    <row r="24" spans="1:12">
      <c r="A24" s="282" t="s">
        <v>100</v>
      </c>
      <c r="B24" s="30"/>
      <c r="C24" s="31"/>
      <c r="D24" s="283"/>
      <c r="E24" s="283"/>
      <c r="F24" s="283"/>
      <c r="G24" s="283"/>
      <c r="H24" s="283"/>
      <c r="I24" s="283"/>
      <c r="J24" s="283"/>
      <c r="K24" s="283"/>
      <c r="L24" s="284"/>
    </row>
    <row r="25" spans="1:12" ht="17.25" thickBot="1">
      <c r="A25" s="285" t="s">
        <v>101</v>
      </c>
      <c r="B25" s="286"/>
      <c r="C25" s="287"/>
      <c r="D25" s="288"/>
      <c r="E25" s="288"/>
      <c r="F25" s="288"/>
      <c r="G25" s="288"/>
      <c r="H25" s="288"/>
      <c r="I25" s="288"/>
      <c r="J25" s="288"/>
      <c r="K25" s="288"/>
      <c r="L25" s="289"/>
    </row>
  </sheetData>
  <mergeCells count="2">
    <mergeCell ref="K3:L3"/>
    <mergeCell ref="A1:C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I1"/>
    </sheetView>
  </sheetViews>
  <sheetFormatPr defaultRowHeight="16.5"/>
  <cols>
    <col min="1" max="2" width="12.625" customWidth="1"/>
    <col min="3" max="3" width="4.625" customWidth="1"/>
    <col min="4" max="4" width="12.625" customWidth="1"/>
    <col min="5" max="5" width="4.625" customWidth="1"/>
    <col min="6" max="6" width="12.625" customWidth="1"/>
    <col min="7" max="7" width="12.25" customWidth="1"/>
    <col min="8" max="9" width="12.625" customWidth="1"/>
    <col min="10" max="10" width="31.25" customWidth="1"/>
    <col min="11" max="24" width="27.375" customWidth="1"/>
  </cols>
  <sheetData>
    <row r="1" spans="1:10" ht="24" customHeight="1">
      <c r="A1" s="543" t="s">
        <v>255</v>
      </c>
      <c r="B1" s="543"/>
      <c r="C1" s="543"/>
      <c r="D1" s="543"/>
      <c r="E1" s="543"/>
      <c r="F1" s="543"/>
      <c r="G1" s="543"/>
      <c r="H1" s="543"/>
      <c r="I1" s="543"/>
      <c r="J1" s="11"/>
    </row>
    <row r="2" spans="1:10" ht="17.25" thickBot="1">
      <c r="A2" s="3"/>
      <c r="B2" s="11"/>
      <c r="C2" s="11"/>
      <c r="D2" s="4"/>
      <c r="E2" s="11"/>
      <c r="F2" s="11"/>
      <c r="G2" s="11"/>
      <c r="H2" s="11"/>
      <c r="I2" s="11"/>
      <c r="J2" s="11"/>
    </row>
    <row r="3" spans="1:10" ht="18" customHeight="1">
      <c r="A3" s="310" t="s">
        <v>71</v>
      </c>
      <c r="B3" s="311"/>
      <c r="C3" s="311"/>
      <c r="D3" s="311"/>
      <c r="E3" s="311"/>
      <c r="F3" s="311"/>
      <c r="G3" s="311"/>
      <c r="H3" s="311"/>
      <c r="I3" s="312"/>
      <c r="J3" s="22"/>
    </row>
    <row r="4" spans="1:10" ht="30.75" customHeight="1">
      <c r="A4" s="444" t="s">
        <v>256</v>
      </c>
      <c r="B4" s="537" t="s">
        <v>257</v>
      </c>
      <c r="C4" s="550"/>
      <c r="D4" s="535" t="s">
        <v>258</v>
      </c>
      <c r="E4" s="550"/>
      <c r="F4" s="535" t="s">
        <v>259</v>
      </c>
      <c r="G4" s="535"/>
      <c r="H4" s="553" t="s">
        <v>260</v>
      </c>
      <c r="I4" s="546" t="s">
        <v>261</v>
      </c>
      <c r="J4" s="4"/>
    </row>
    <row r="5" spans="1:10" ht="24" customHeight="1">
      <c r="A5" s="446"/>
      <c r="B5" s="538"/>
      <c r="C5" s="551"/>
      <c r="D5" s="552"/>
      <c r="E5" s="551"/>
      <c r="F5" s="290"/>
      <c r="G5" s="291" t="s">
        <v>262</v>
      </c>
      <c r="H5" s="554"/>
      <c r="I5" s="547"/>
      <c r="J5" s="4"/>
    </row>
    <row r="6" spans="1:10" ht="24" customHeight="1">
      <c r="A6" s="139" t="s">
        <v>72</v>
      </c>
      <c r="B6" s="230">
        <v>11508</v>
      </c>
      <c r="C6" s="292">
        <v>3</v>
      </c>
      <c r="D6" s="230">
        <v>1525</v>
      </c>
      <c r="E6" s="292">
        <v>3</v>
      </c>
      <c r="F6" s="230">
        <v>3670</v>
      </c>
      <c r="G6" s="86">
        <v>1831</v>
      </c>
      <c r="H6" s="230">
        <v>4701</v>
      </c>
      <c r="I6" s="231">
        <v>1612</v>
      </c>
      <c r="J6" s="4"/>
    </row>
    <row r="7" spans="1:10" ht="24" customHeight="1">
      <c r="A7" s="139" t="s">
        <v>19</v>
      </c>
      <c r="B7" s="230">
        <v>11649</v>
      </c>
      <c r="C7" s="292">
        <v>3</v>
      </c>
      <c r="D7" s="230">
        <v>1559</v>
      </c>
      <c r="E7" s="292">
        <v>3</v>
      </c>
      <c r="F7" s="230">
        <v>3647</v>
      </c>
      <c r="G7" s="86">
        <v>1831</v>
      </c>
      <c r="H7" s="230">
        <v>4818</v>
      </c>
      <c r="I7" s="231">
        <v>1625</v>
      </c>
      <c r="J7" s="4"/>
    </row>
    <row r="8" spans="1:10" ht="24" customHeight="1">
      <c r="A8" s="139" t="s">
        <v>34</v>
      </c>
      <c r="B8" s="230">
        <v>12054.1</v>
      </c>
      <c r="C8" s="292">
        <v>3</v>
      </c>
      <c r="D8" s="230">
        <v>1631</v>
      </c>
      <c r="E8" s="292">
        <v>3</v>
      </c>
      <c r="F8" s="230">
        <v>3827.1</v>
      </c>
      <c r="G8" s="86">
        <v>2019</v>
      </c>
      <c r="H8" s="230">
        <v>4896</v>
      </c>
      <c r="I8" s="231">
        <v>1700</v>
      </c>
      <c r="J8" s="4"/>
    </row>
    <row r="9" spans="1:10" ht="24" customHeight="1">
      <c r="A9" s="139" t="s">
        <v>94</v>
      </c>
      <c r="B9" s="230">
        <v>12202</v>
      </c>
      <c r="C9" s="292">
        <v>3</v>
      </c>
      <c r="D9" s="230">
        <v>1663</v>
      </c>
      <c r="E9" s="292">
        <v>3</v>
      </c>
      <c r="F9" s="230">
        <v>3796</v>
      </c>
      <c r="G9" s="86">
        <v>2017</v>
      </c>
      <c r="H9" s="230">
        <v>4970</v>
      </c>
      <c r="I9" s="231">
        <v>1773</v>
      </c>
      <c r="J9" s="4"/>
    </row>
    <row r="10" spans="1:10" ht="24" customHeight="1">
      <c r="A10" s="139" t="s">
        <v>20</v>
      </c>
      <c r="B10" s="230">
        <v>12698</v>
      </c>
      <c r="C10" s="292">
        <v>3</v>
      </c>
      <c r="D10" s="230">
        <v>1755</v>
      </c>
      <c r="E10" s="292">
        <v>3</v>
      </c>
      <c r="F10" s="230">
        <v>3950</v>
      </c>
      <c r="G10" s="86">
        <v>2179</v>
      </c>
      <c r="H10" s="230">
        <v>5099</v>
      </c>
      <c r="I10" s="231">
        <v>1894</v>
      </c>
      <c r="J10" s="4"/>
    </row>
    <row r="11" spans="1:10" ht="24" customHeight="1">
      <c r="A11" s="202" t="s">
        <v>132</v>
      </c>
      <c r="B11" s="306">
        <f t="shared" ref="B11:I11" si="0">SUM(B13:B17)</f>
        <v>12541</v>
      </c>
      <c r="C11" s="307">
        <f t="shared" si="0"/>
        <v>2</v>
      </c>
      <c r="D11" s="306">
        <f t="shared" si="0"/>
        <v>1506</v>
      </c>
      <c r="E11" s="307">
        <f t="shared" si="0"/>
        <v>2</v>
      </c>
      <c r="F11" s="306">
        <f t="shared" si="0"/>
        <v>3796</v>
      </c>
      <c r="G11" s="308">
        <f t="shared" si="0"/>
        <v>2017</v>
      </c>
      <c r="H11" s="309">
        <f t="shared" si="0"/>
        <v>5466</v>
      </c>
      <c r="I11" s="313">
        <f t="shared" si="0"/>
        <v>1773</v>
      </c>
      <c r="J11" s="4"/>
    </row>
    <row r="12" spans="1:10" ht="24" customHeight="1">
      <c r="A12" s="314"/>
      <c r="B12" s="295"/>
      <c r="C12" s="296"/>
      <c r="D12" s="297"/>
      <c r="E12" s="297"/>
      <c r="F12" s="297"/>
      <c r="G12" s="297"/>
      <c r="H12" s="297"/>
      <c r="I12" s="315"/>
      <c r="J12" s="6"/>
    </row>
    <row r="13" spans="1:10" ht="24" customHeight="1">
      <c r="A13" s="139" t="s">
        <v>95</v>
      </c>
      <c r="B13" s="298">
        <f>SUM(D13+F13+H13+I13)</f>
        <v>9</v>
      </c>
      <c r="C13" s="293"/>
      <c r="D13" s="230">
        <f>'[1]2.시본청'!D9</f>
        <v>1</v>
      </c>
      <c r="E13" s="293"/>
      <c r="F13" s="295">
        <v>0</v>
      </c>
      <c r="G13" s="299">
        <v>0</v>
      </c>
      <c r="H13" s="294">
        <f>'[1]4.구군공무원'!C9</f>
        <v>8</v>
      </c>
      <c r="I13" s="316">
        <v>0</v>
      </c>
      <c r="J13" s="4"/>
    </row>
    <row r="14" spans="1:10" ht="24" customHeight="1">
      <c r="A14" s="139" t="s">
        <v>263</v>
      </c>
      <c r="B14" s="298">
        <f>SUM(D14+F14+H14+I14)</f>
        <v>31</v>
      </c>
      <c r="C14" s="293"/>
      <c r="D14" s="230">
        <f>'[1]2.시본청'!E9</f>
        <v>8</v>
      </c>
      <c r="E14" s="293"/>
      <c r="F14" s="295">
        <f>'[1]3.의회 및 직속기관,사업소'!C8</f>
        <v>8</v>
      </c>
      <c r="G14" s="299">
        <v>0</v>
      </c>
      <c r="H14" s="265">
        <f>'[1]4.구군공무원'!D9</f>
        <v>15</v>
      </c>
      <c r="I14" s="316"/>
      <c r="J14" s="4"/>
    </row>
    <row r="15" spans="1:10" ht="24" customHeight="1">
      <c r="A15" s="139" t="s">
        <v>96</v>
      </c>
      <c r="B15" s="298">
        <f>SUM(D15+F15+H15+I15)</f>
        <v>2537</v>
      </c>
      <c r="C15" s="293">
        <f>SUM(E15)</f>
        <v>0</v>
      </c>
      <c r="D15" s="295">
        <f>'[1]2.시본청'!F97</f>
        <v>0</v>
      </c>
      <c r="E15" s="293">
        <f>'[1]2.시본청'!G97</f>
        <v>0</v>
      </c>
      <c r="F15" s="295">
        <f>'[1]3.의회 및 직속기관,사업소'!D8</f>
        <v>2017</v>
      </c>
      <c r="G15" s="299">
        <f>'[1]6.소방공무원'!C9</f>
        <v>2017</v>
      </c>
      <c r="H15" s="265">
        <f>'[1]6.소방공무원'!L10</f>
        <v>520</v>
      </c>
      <c r="I15" s="316">
        <v>0</v>
      </c>
      <c r="J15" s="4"/>
    </row>
    <row r="16" spans="1:10" ht="24" customHeight="1">
      <c r="A16" s="139" t="s">
        <v>264</v>
      </c>
      <c r="B16" s="298">
        <f>SUM(D16+F16+H16+I16)</f>
        <v>2</v>
      </c>
      <c r="C16" s="293">
        <f>SUM(E16)</f>
        <v>2</v>
      </c>
      <c r="D16" s="295">
        <f>'[1]2.시본청'!H9</f>
        <v>2</v>
      </c>
      <c r="E16" s="300">
        <f>'[1]2.시본청'!I9</f>
        <v>2</v>
      </c>
      <c r="F16" s="295">
        <v>0</v>
      </c>
      <c r="G16" s="299">
        <v>0</v>
      </c>
      <c r="H16" s="265">
        <v>0</v>
      </c>
      <c r="I16" s="316">
        <v>0</v>
      </c>
      <c r="J16" s="4"/>
    </row>
    <row r="17" spans="1:10" ht="24" customHeight="1">
      <c r="A17" s="140" t="s">
        <v>265</v>
      </c>
      <c r="B17" s="301">
        <f>SUM(D17+F17+H17+I17)</f>
        <v>9962</v>
      </c>
      <c r="C17" s="302"/>
      <c r="D17" s="251">
        <f>'[1]2.시본청'!J9</f>
        <v>1495</v>
      </c>
      <c r="E17" s="303"/>
      <c r="F17" s="304">
        <f>'[1]3.의회 및 직속기관,사업소'!F8</f>
        <v>1771</v>
      </c>
      <c r="G17" s="305">
        <v>0</v>
      </c>
      <c r="H17" s="304">
        <f>'[1]4.구군공무원'!E9-'[1]5.동읍면공무원'!B9</f>
        <v>4923</v>
      </c>
      <c r="I17" s="317">
        <f>'[1]5.동읍면공무원'!B9</f>
        <v>1773</v>
      </c>
      <c r="J17" s="4"/>
    </row>
    <row r="18" spans="1:10">
      <c r="A18" s="548" t="s">
        <v>97</v>
      </c>
      <c r="B18" s="549"/>
      <c r="C18" s="29"/>
      <c r="D18" s="23"/>
      <c r="E18" s="28"/>
      <c r="F18" s="23"/>
      <c r="G18" s="28"/>
      <c r="H18" s="28"/>
      <c r="I18" s="318"/>
      <c r="J18" s="4"/>
    </row>
    <row r="19" spans="1:10">
      <c r="A19" s="319" t="s">
        <v>98</v>
      </c>
      <c r="B19" s="320"/>
      <c r="C19" s="320"/>
      <c r="D19" s="320"/>
      <c r="E19" s="320"/>
      <c r="F19" s="320"/>
      <c r="G19" s="320"/>
      <c r="H19" s="320"/>
      <c r="I19" s="321"/>
    </row>
    <row r="20" spans="1:10" ht="17.25" thickBot="1">
      <c r="A20" s="544" t="s">
        <v>99</v>
      </c>
      <c r="B20" s="545"/>
      <c r="C20" s="545"/>
      <c r="D20" s="545"/>
      <c r="E20" s="322"/>
      <c r="F20" s="322"/>
      <c r="G20" s="322"/>
      <c r="H20" s="322"/>
      <c r="I20" s="323"/>
    </row>
  </sheetData>
  <mergeCells count="9">
    <mergeCell ref="A1:I1"/>
    <mergeCell ref="A20:D20"/>
    <mergeCell ref="I4:I5"/>
    <mergeCell ref="A18:B18"/>
    <mergeCell ref="A4:A5"/>
    <mergeCell ref="B4:C5"/>
    <mergeCell ref="D4:E5"/>
    <mergeCell ref="F4:G4"/>
    <mergeCell ref="H4:H5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sqref="A1:C1"/>
    </sheetView>
  </sheetViews>
  <sheetFormatPr defaultRowHeight="13.5"/>
  <cols>
    <col min="1" max="1" width="12.75" style="331" customWidth="1"/>
    <col min="2" max="5" width="13.375" style="331" customWidth="1"/>
    <col min="6" max="7" width="13.125" style="331" customWidth="1"/>
    <col min="8" max="8" width="12.75" style="331" customWidth="1"/>
    <col min="9" max="11" width="12.625" style="331" customWidth="1"/>
    <col min="12" max="12" width="12.125" style="331" customWidth="1"/>
    <col min="13" max="256" width="9" style="331"/>
    <col min="257" max="257" width="12.75" style="331" customWidth="1"/>
    <col min="258" max="261" width="13.375" style="331" customWidth="1"/>
    <col min="262" max="263" width="13.125" style="331" customWidth="1"/>
    <col min="264" max="264" width="12.75" style="331" customWidth="1"/>
    <col min="265" max="267" width="12.625" style="331" customWidth="1"/>
    <col min="268" max="268" width="12.125" style="331" customWidth="1"/>
    <col min="269" max="512" width="9" style="331"/>
    <col min="513" max="513" width="12.75" style="331" customWidth="1"/>
    <col min="514" max="517" width="13.375" style="331" customWidth="1"/>
    <col min="518" max="519" width="13.125" style="331" customWidth="1"/>
    <col min="520" max="520" width="12.75" style="331" customWidth="1"/>
    <col min="521" max="523" width="12.625" style="331" customWidth="1"/>
    <col min="524" max="524" width="12.125" style="331" customWidth="1"/>
    <col min="525" max="768" width="9" style="331"/>
    <col min="769" max="769" width="12.75" style="331" customWidth="1"/>
    <col min="770" max="773" width="13.375" style="331" customWidth="1"/>
    <col min="774" max="775" width="13.125" style="331" customWidth="1"/>
    <col min="776" max="776" width="12.75" style="331" customWidth="1"/>
    <col min="777" max="779" width="12.625" style="331" customWidth="1"/>
    <col min="780" max="780" width="12.125" style="331" customWidth="1"/>
    <col min="781" max="1024" width="9" style="331"/>
    <col min="1025" max="1025" width="12.75" style="331" customWidth="1"/>
    <col min="1026" max="1029" width="13.375" style="331" customWidth="1"/>
    <col min="1030" max="1031" width="13.125" style="331" customWidth="1"/>
    <col min="1032" max="1032" width="12.75" style="331" customWidth="1"/>
    <col min="1033" max="1035" width="12.625" style="331" customWidth="1"/>
    <col min="1036" max="1036" width="12.125" style="331" customWidth="1"/>
    <col min="1037" max="1280" width="9" style="331"/>
    <col min="1281" max="1281" width="12.75" style="331" customWidth="1"/>
    <col min="1282" max="1285" width="13.375" style="331" customWidth="1"/>
    <col min="1286" max="1287" width="13.125" style="331" customWidth="1"/>
    <col min="1288" max="1288" width="12.75" style="331" customWidth="1"/>
    <col min="1289" max="1291" width="12.625" style="331" customWidth="1"/>
    <col min="1292" max="1292" width="12.125" style="331" customWidth="1"/>
    <col min="1293" max="1536" width="9" style="331"/>
    <col min="1537" max="1537" width="12.75" style="331" customWidth="1"/>
    <col min="1538" max="1541" width="13.375" style="331" customWidth="1"/>
    <col min="1542" max="1543" width="13.125" style="331" customWidth="1"/>
    <col min="1544" max="1544" width="12.75" style="331" customWidth="1"/>
    <col min="1545" max="1547" width="12.625" style="331" customWidth="1"/>
    <col min="1548" max="1548" width="12.125" style="331" customWidth="1"/>
    <col min="1549" max="1792" width="9" style="331"/>
    <col min="1793" max="1793" width="12.75" style="331" customWidth="1"/>
    <col min="1794" max="1797" width="13.375" style="331" customWidth="1"/>
    <col min="1798" max="1799" width="13.125" style="331" customWidth="1"/>
    <col min="1800" max="1800" width="12.75" style="331" customWidth="1"/>
    <col min="1801" max="1803" width="12.625" style="331" customWidth="1"/>
    <col min="1804" max="1804" width="12.125" style="331" customWidth="1"/>
    <col min="1805" max="2048" width="9" style="331"/>
    <col min="2049" max="2049" width="12.75" style="331" customWidth="1"/>
    <col min="2050" max="2053" width="13.375" style="331" customWidth="1"/>
    <col min="2054" max="2055" width="13.125" style="331" customWidth="1"/>
    <col min="2056" max="2056" width="12.75" style="331" customWidth="1"/>
    <col min="2057" max="2059" width="12.625" style="331" customWidth="1"/>
    <col min="2060" max="2060" width="12.125" style="331" customWidth="1"/>
    <col min="2061" max="2304" width="9" style="331"/>
    <col min="2305" max="2305" width="12.75" style="331" customWidth="1"/>
    <col min="2306" max="2309" width="13.375" style="331" customWidth="1"/>
    <col min="2310" max="2311" width="13.125" style="331" customWidth="1"/>
    <col min="2312" max="2312" width="12.75" style="331" customWidth="1"/>
    <col min="2313" max="2315" width="12.625" style="331" customWidth="1"/>
    <col min="2316" max="2316" width="12.125" style="331" customWidth="1"/>
    <col min="2317" max="2560" width="9" style="331"/>
    <col min="2561" max="2561" width="12.75" style="331" customWidth="1"/>
    <col min="2562" max="2565" width="13.375" style="331" customWidth="1"/>
    <col min="2566" max="2567" width="13.125" style="331" customWidth="1"/>
    <col min="2568" max="2568" width="12.75" style="331" customWidth="1"/>
    <col min="2569" max="2571" width="12.625" style="331" customWidth="1"/>
    <col min="2572" max="2572" width="12.125" style="331" customWidth="1"/>
    <col min="2573" max="2816" width="9" style="331"/>
    <col min="2817" max="2817" width="12.75" style="331" customWidth="1"/>
    <col min="2818" max="2821" width="13.375" style="331" customWidth="1"/>
    <col min="2822" max="2823" width="13.125" style="331" customWidth="1"/>
    <col min="2824" max="2824" width="12.75" style="331" customWidth="1"/>
    <col min="2825" max="2827" width="12.625" style="331" customWidth="1"/>
    <col min="2828" max="2828" width="12.125" style="331" customWidth="1"/>
    <col min="2829" max="3072" width="9" style="331"/>
    <col min="3073" max="3073" width="12.75" style="331" customWidth="1"/>
    <col min="3074" max="3077" width="13.375" style="331" customWidth="1"/>
    <col min="3078" max="3079" width="13.125" style="331" customWidth="1"/>
    <col min="3080" max="3080" width="12.75" style="331" customWidth="1"/>
    <col min="3081" max="3083" width="12.625" style="331" customWidth="1"/>
    <col min="3084" max="3084" width="12.125" style="331" customWidth="1"/>
    <col min="3085" max="3328" width="9" style="331"/>
    <col min="3329" max="3329" width="12.75" style="331" customWidth="1"/>
    <col min="3330" max="3333" width="13.375" style="331" customWidth="1"/>
    <col min="3334" max="3335" width="13.125" style="331" customWidth="1"/>
    <col min="3336" max="3336" width="12.75" style="331" customWidth="1"/>
    <col min="3337" max="3339" width="12.625" style="331" customWidth="1"/>
    <col min="3340" max="3340" width="12.125" style="331" customWidth="1"/>
    <col min="3341" max="3584" width="9" style="331"/>
    <col min="3585" max="3585" width="12.75" style="331" customWidth="1"/>
    <col min="3586" max="3589" width="13.375" style="331" customWidth="1"/>
    <col min="3590" max="3591" width="13.125" style="331" customWidth="1"/>
    <col min="3592" max="3592" width="12.75" style="331" customWidth="1"/>
    <col min="3593" max="3595" width="12.625" style="331" customWidth="1"/>
    <col min="3596" max="3596" width="12.125" style="331" customWidth="1"/>
    <col min="3597" max="3840" width="9" style="331"/>
    <col min="3841" max="3841" width="12.75" style="331" customWidth="1"/>
    <col min="3842" max="3845" width="13.375" style="331" customWidth="1"/>
    <col min="3846" max="3847" width="13.125" style="331" customWidth="1"/>
    <col min="3848" max="3848" width="12.75" style="331" customWidth="1"/>
    <col min="3849" max="3851" width="12.625" style="331" customWidth="1"/>
    <col min="3852" max="3852" width="12.125" style="331" customWidth="1"/>
    <col min="3853" max="4096" width="9" style="331"/>
    <col min="4097" max="4097" width="12.75" style="331" customWidth="1"/>
    <col min="4098" max="4101" width="13.375" style="331" customWidth="1"/>
    <col min="4102" max="4103" width="13.125" style="331" customWidth="1"/>
    <col min="4104" max="4104" width="12.75" style="331" customWidth="1"/>
    <col min="4105" max="4107" width="12.625" style="331" customWidth="1"/>
    <col min="4108" max="4108" width="12.125" style="331" customWidth="1"/>
    <col min="4109" max="4352" width="9" style="331"/>
    <col min="4353" max="4353" width="12.75" style="331" customWidth="1"/>
    <col min="4354" max="4357" width="13.375" style="331" customWidth="1"/>
    <col min="4358" max="4359" width="13.125" style="331" customWidth="1"/>
    <col min="4360" max="4360" width="12.75" style="331" customWidth="1"/>
    <col min="4361" max="4363" width="12.625" style="331" customWidth="1"/>
    <col min="4364" max="4364" width="12.125" style="331" customWidth="1"/>
    <col min="4365" max="4608" width="9" style="331"/>
    <col min="4609" max="4609" width="12.75" style="331" customWidth="1"/>
    <col min="4610" max="4613" width="13.375" style="331" customWidth="1"/>
    <col min="4614" max="4615" width="13.125" style="331" customWidth="1"/>
    <col min="4616" max="4616" width="12.75" style="331" customWidth="1"/>
    <col min="4617" max="4619" width="12.625" style="331" customWidth="1"/>
    <col min="4620" max="4620" width="12.125" style="331" customWidth="1"/>
    <col min="4621" max="4864" width="9" style="331"/>
    <col min="4865" max="4865" width="12.75" style="331" customWidth="1"/>
    <col min="4866" max="4869" width="13.375" style="331" customWidth="1"/>
    <col min="4870" max="4871" width="13.125" style="331" customWidth="1"/>
    <col min="4872" max="4872" width="12.75" style="331" customWidth="1"/>
    <col min="4873" max="4875" width="12.625" style="331" customWidth="1"/>
    <col min="4876" max="4876" width="12.125" style="331" customWidth="1"/>
    <col min="4877" max="5120" width="9" style="331"/>
    <col min="5121" max="5121" width="12.75" style="331" customWidth="1"/>
    <col min="5122" max="5125" width="13.375" style="331" customWidth="1"/>
    <col min="5126" max="5127" width="13.125" style="331" customWidth="1"/>
    <col min="5128" max="5128" width="12.75" style="331" customWidth="1"/>
    <col min="5129" max="5131" width="12.625" style="331" customWidth="1"/>
    <col min="5132" max="5132" width="12.125" style="331" customWidth="1"/>
    <col min="5133" max="5376" width="9" style="331"/>
    <col min="5377" max="5377" width="12.75" style="331" customWidth="1"/>
    <col min="5378" max="5381" width="13.375" style="331" customWidth="1"/>
    <col min="5382" max="5383" width="13.125" style="331" customWidth="1"/>
    <col min="5384" max="5384" width="12.75" style="331" customWidth="1"/>
    <col min="5385" max="5387" width="12.625" style="331" customWidth="1"/>
    <col min="5388" max="5388" width="12.125" style="331" customWidth="1"/>
    <col min="5389" max="5632" width="9" style="331"/>
    <col min="5633" max="5633" width="12.75" style="331" customWidth="1"/>
    <col min="5634" max="5637" width="13.375" style="331" customWidth="1"/>
    <col min="5638" max="5639" width="13.125" style="331" customWidth="1"/>
    <col min="5640" max="5640" width="12.75" style="331" customWidth="1"/>
    <col min="5641" max="5643" width="12.625" style="331" customWidth="1"/>
    <col min="5644" max="5644" width="12.125" style="331" customWidth="1"/>
    <col min="5645" max="5888" width="9" style="331"/>
    <col min="5889" max="5889" width="12.75" style="331" customWidth="1"/>
    <col min="5890" max="5893" width="13.375" style="331" customWidth="1"/>
    <col min="5894" max="5895" width="13.125" style="331" customWidth="1"/>
    <col min="5896" max="5896" width="12.75" style="331" customWidth="1"/>
    <col min="5897" max="5899" width="12.625" style="331" customWidth="1"/>
    <col min="5900" max="5900" width="12.125" style="331" customWidth="1"/>
    <col min="5901" max="6144" width="9" style="331"/>
    <col min="6145" max="6145" width="12.75" style="331" customWidth="1"/>
    <col min="6146" max="6149" width="13.375" style="331" customWidth="1"/>
    <col min="6150" max="6151" width="13.125" style="331" customWidth="1"/>
    <col min="6152" max="6152" width="12.75" style="331" customWidth="1"/>
    <col min="6153" max="6155" width="12.625" style="331" customWidth="1"/>
    <col min="6156" max="6156" width="12.125" style="331" customWidth="1"/>
    <col min="6157" max="6400" width="9" style="331"/>
    <col min="6401" max="6401" width="12.75" style="331" customWidth="1"/>
    <col min="6402" max="6405" width="13.375" style="331" customWidth="1"/>
    <col min="6406" max="6407" width="13.125" style="331" customWidth="1"/>
    <col min="6408" max="6408" width="12.75" style="331" customWidth="1"/>
    <col min="6409" max="6411" width="12.625" style="331" customWidth="1"/>
    <col min="6412" max="6412" width="12.125" style="331" customWidth="1"/>
    <col min="6413" max="6656" width="9" style="331"/>
    <col min="6657" max="6657" width="12.75" style="331" customWidth="1"/>
    <col min="6658" max="6661" width="13.375" style="331" customWidth="1"/>
    <col min="6662" max="6663" width="13.125" style="331" customWidth="1"/>
    <col min="6664" max="6664" width="12.75" style="331" customWidth="1"/>
    <col min="6665" max="6667" width="12.625" style="331" customWidth="1"/>
    <col min="6668" max="6668" width="12.125" style="331" customWidth="1"/>
    <col min="6669" max="6912" width="9" style="331"/>
    <col min="6913" max="6913" width="12.75" style="331" customWidth="1"/>
    <col min="6914" max="6917" width="13.375" style="331" customWidth="1"/>
    <col min="6918" max="6919" width="13.125" style="331" customWidth="1"/>
    <col min="6920" max="6920" width="12.75" style="331" customWidth="1"/>
    <col min="6921" max="6923" width="12.625" style="331" customWidth="1"/>
    <col min="6924" max="6924" width="12.125" style="331" customWidth="1"/>
    <col min="6925" max="7168" width="9" style="331"/>
    <col min="7169" max="7169" width="12.75" style="331" customWidth="1"/>
    <col min="7170" max="7173" width="13.375" style="331" customWidth="1"/>
    <col min="7174" max="7175" width="13.125" style="331" customWidth="1"/>
    <col min="7176" max="7176" width="12.75" style="331" customWidth="1"/>
    <col min="7177" max="7179" width="12.625" style="331" customWidth="1"/>
    <col min="7180" max="7180" width="12.125" style="331" customWidth="1"/>
    <col min="7181" max="7424" width="9" style="331"/>
    <col min="7425" max="7425" width="12.75" style="331" customWidth="1"/>
    <col min="7426" max="7429" width="13.375" style="331" customWidth="1"/>
    <col min="7430" max="7431" width="13.125" style="331" customWidth="1"/>
    <col min="7432" max="7432" width="12.75" style="331" customWidth="1"/>
    <col min="7433" max="7435" width="12.625" style="331" customWidth="1"/>
    <col min="7436" max="7436" width="12.125" style="331" customWidth="1"/>
    <col min="7437" max="7680" width="9" style="331"/>
    <col min="7681" max="7681" width="12.75" style="331" customWidth="1"/>
    <col min="7682" max="7685" width="13.375" style="331" customWidth="1"/>
    <col min="7686" max="7687" width="13.125" style="331" customWidth="1"/>
    <col min="7688" max="7688" width="12.75" style="331" customWidth="1"/>
    <col min="7689" max="7691" width="12.625" style="331" customWidth="1"/>
    <col min="7692" max="7692" width="12.125" style="331" customWidth="1"/>
    <col min="7693" max="7936" width="9" style="331"/>
    <col min="7937" max="7937" width="12.75" style="331" customWidth="1"/>
    <col min="7938" max="7941" width="13.375" style="331" customWidth="1"/>
    <col min="7942" max="7943" width="13.125" style="331" customWidth="1"/>
    <col min="7944" max="7944" width="12.75" style="331" customWidth="1"/>
    <col min="7945" max="7947" width="12.625" style="331" customWidth="1"/>
    <col min="7948" max="7948" width="12.125" style="331" customWidth="1"/>
    <col min="7949" max="8192" width="9" style="331"/>
    <col min="8193" max="8193" width="12.75" style="331" customWidth="1"/>
    <col min="8194" max="8197" width="13.375" style="331" customWidth="1"/>
    <col min="8198" max="8199" width="13.125" style="331" customWidth="1"/>
    <col min="8200" max="8200" width="12.75" style="331" customWidth="1"/>
    <col min="8201" max="8203" width="12.625" style="331" customWidth="1"/>
    <col min="8204" max="8204" width="12.125" style="331" customWidth="1"/>
    <col min="8205" max="8448" width="9" style="331"/>
    <col min="8449" max="8449" width="12.75" style="331" customWidth="1"/>
    <col min="8450" max="8453" width="13.375" style="331" customWidth="1"/>
    <col min="8454" max="8455" width="13.125" style="331" customWidth="1"/>
    <col min="8456" max="8456" width="12.75" style="331" customWidth="1"/>
    <col min="8457" max="8459" width="12.625" style="331" customWidth="1"/>
    <col min="8460" max="8460" width="12.125" style="331" customWidth="1"/>
    <col min="8461" max="8704" width="9" style="331"/>
    <col min="8705" max="8705" width="12.75" style="331" customWidth="1"/>
    <col min="8706" max="8709" width="13.375" style="331" customWidth="1"/>
    <col min="8710" max="8711" width="13.125" style="331" customWidth="1"/>
    <col min="8712" max="8712" width="12.75" style="331" customWidth="1"/>
    <col min="8713" max="8715" width="12.625" style="331" customWidth="1"/>
    <col min="8716" max="8716" width="12.125" style="331" customWidth="1"/>
    <col min="8717" max="8960" width="9" style="331"/>
    <col min="8961" max="8961" width="12.75" style="331" customWidth="1"/>
    <col min="8962" max="8965" width="13.375" style="331" customWidth="1"/>
    <col min="8966" max="8967" width="13.125" style="331" customWidth="1"/>
    <col min="8968" max="8968" width="12.75" style="331" customWidth="1"/>
    <col min="8969" max="8971" width="12.625" style="331" customWidth="1"/>
    <col min="8972" max="8972" width="12.125" style="331" customWidth="1"/>
    <col min="8973" max="9216" width="9" style="331"/>
    <col min="9217" max="9217" width="12.75" style="331" customWidth="1"/>
    <col min="9218" max="9221" width="13.375" style="331" customWidth="1"/>
    <col min="9222" max="9223" width="13.125" style="331" customWidth="1"/>
    <col min="9224" max="9224" width="12.75" style="331" customWidth="1"/>
    <col min="9225" max="9227" width="12.625" style="331" customWidth="1"/>
    <col min="9228" max="9228" width="12.125" style="331" customWidth="1"/>
    <col min="9229" max="9472" width="9" style="331"/>
    <col min="9473" max="9473" width="12.75" style="331" customWidth="1"/>
    <col min="9474" max="9477" width="13.375" style="331" customWidth="1"/>
    <col min="9478" max="9479" width="13.125" style="331" customWidth="1"/>
    <col min="9480" max="9480" width="12.75" style="331" customWidth="1"/>
    <col min="9481" max="9483" width="12.625" style="331" customWidth="1"/>
    <col min="9484" max="9484" width="12.125" style="331" customWidth="1"/>
    <col min="9485" max="9728" width="9" style="331"/>
    <col min="9729" max="9729" width="12.75" style="331" customWidth="1"/>
    <col min="9730" max="9733" width="13.375" style="331" customWidth="1"/>
    <col min="9734" max="9735" width="13.125" style="331" customWidth="1"/>
    <col min="9736" max="9736" width="12.75" style="331" customWidth="1"/>
    <col min="9737" max="9739" width="12.625" style="331" customWidth="1"/>
    <col min="9740" max="9740" width="12.125" style="331" customWidth="1"/>
    <col min="9741" max="9984" width="9" style="331"/>
    <col min="9985" max="9985" width="12.75" style="331" customWidth="1"/>
    <col min="9986" max="9989" width="13.375" style="331" customWidth="1"/>
    <col min="9990" max="9991" width="13.125" style="331" customWidth="1"/>
    <col min="9992" max="9992" width="12.75" style="331" customWidth="1"/>
    <col min="9993" max="9995" width="12.625" style="331" customWidth="1"/>
    <col min="9996" max="9996" width="12.125" style="331" customWidth="1"/>
    <col min="9997" max="10240" width="9" style="331"/>
    <col min="10241" max="10241" width="12.75" style="331" customWidth="1"/>
    <col min="10242" max="10245" width="13.375" style="331" customWidth="1"/>
    <col min="10246" max="10247" width="13.125" style="331" customWidth="1"/>
    <col min="10248" max="10248" width="12.75" style="331" customWidth="1"/>
    <col min="10249" max="10251" width="12.625" style="331" customWidth="1"/>
    <col min="10252" max="10252" width="12.125" style="331" customWidth="1"/>
    <col min="10253" max="10496" width="9" style="331"/>
    <col min="10497" max="10497" width="12.75" style="331" customWidth="1"/>
    <col min="10498" max="10501" width="13.375" style="331" customWidth="1"/>
    <col min="10502" max="10503" width="13.125" style="331" customWidth="1"/>
    <col min="10504" max="10504" width="12.75" style="331" customWidth="1"/>
    <col min="10505" max="10507" width="12.625" style="331" customWidth="1"/>
    <col min="10508" max="10508" width="12.125" style="331" customWidth="1"/>
    <col min="10509" max="10752" width="9" style="331"/>
    <col min="10753" max="10753" width="12.75" style="331" customWidth="1"/>
    <col min="10754" max="10757" width="13.375" style="331" customWidth="1"/>
    <col min="10758" max="10759" width="13.125" style="331" customWidth="1"/>
    <col min="10760" max="10760" width="12.75" style="331" customWidth="1"/>
    <col min="10761" max="10763" width="12.625" style="331" customWidth="1"/>
    <col min="10764" max="10764" width="12.125" style="331" customWidth="1"/>
    <col min="10765" max="11008" width="9" style="331"/>
    <col min="11009" max="11009" width="12.75" style="331" customWidth="1"/>
    <col min="11010" max="11013" width="13.375" style="331" customWidth="1"/>
    <col min="11014" max="11015" width="13.125" style="331" customWidth="1"/>
    <col min="11016" max="11016" width="12.75" style="331" customWidth="1"/>
    <col min="11017" max="11019" width="12.625" style="331" customWidth="1"/>
    <col min="11020" max="11020" width="12.125" style="331" customWidth="1"/>
    <col min="11021" max="11264" width="9" style="331"/>
    <col min="11265" max="11265" width="12.75" style="331" customWidth="1"/>
    <col min="11266" max="11269" width="13.375" style="331" customWidth="1"/>
    <col min="11270" max="11271" width="13.125" style="331" customWidth="1"/>
    <col min="11272" max="11272" width="12.75" style="331" customWidth="1"/>
    <col min="11273" max="11275" width="12.625" style="331" customWidth="1"/>
    <col min="11276" max="11276" width="12.125" style="331" customWidth="1"/>
    <col min="11277" max="11520" width="9" style="331"/>
    <col min="11521" max="11521" width="12.75" style="331" customWidth="1"/>
    <col min="11522" max="11525" width="13.375" style="331" customWidth="1"/>
    <col min="11526" max="11527" width="13.125" style="331" customWidth="1"/>
    <col min="11528" max="11528" width="12.75" style="331" customWidth="1"/>
    <col min="11529" max="11531" width="12.625" style="331" customWidth="1"/>
    <col min="11532" max="11532" width="12.125" style="331" customWidth="1"/>
    <col min="11533" max="11776" width="9" style="331"/>
    <col min="11777" max="11777" width="12.75" style="331" customWidth="1"/>
    <col min="11778" max="11781" width="13.375" style="331" customWidth="1"/>
    <col min="11782" max="11783" width="13.125" style="331" customWidth="1"/>
    <col min="11784" max="11784" width="12.75" style="331" customWidth="1"/>
    <col min="11785" max="11787" width="12.625" style="331" customWidth="1"/>
    <col min="11788" max="11788" width="12.125" style="331" customWidth="1"/>
    <col min="11789" max="12032" width="9" style="331"/>
    <col min="12033" max="12033" width="12.75" style="331" customWidth="1"/>
    <col min="12034" max="12037" width="13.375" style="331" customWidth="1"/>
    <col min="12038" max="12039" width="13.125" style="331" customWidth="1"/>
    <col min="12040" max="12040" width="12.75" style="331" customWidth="1"/>
    <col min="12041" max="12043" width="12.625" style="331" customWidth="1"/>
    <col min="12044" max="12044" width="12.125" style="331" customWidth="1"/>
    <col min="12045" max="12288" width="9" style="331"/>
    <col min="12289" max="12289" width="12.75" style="331" customWidth="1"/>
    <col min="12290" max="12293" width="13.375" style="331" customWidth="1"/>
    <col min="12294" max="12295" width="13.125" style="331" customWidth="1"/>
    <col min="12296" max="12296" width="12.75" style="331" customWidth="1"/>
    <col min="12297" max="12299" width="12.625" style="331" customWidth="1"/>
    <col min="12300" max="12300" width="12.125" style="331" customWidth="1"/>
    <col min="12301" max="12544" width="9" style="331"/>
    <col min="12545" max="12545" width="12.75" style="331" customWidth="1"/>
    <col min="12546" max="12549" width="13.375" style="331" customWidth="1"/>
    <col min="12550" max="12551" width="13.125" style="331" customWidth="1"/>
    <col min="12552" max="12552" width="12.75" style="331" customWidth="1"/>
    <col min="12553" max="12555" width="12.625" style="331" customWidth="1"/>
    <col min="12556" max="12556" width="12.125" style="331" customWidth="1"/>
    <col min="12557" max="12800" width="9" style="331"/>
    <col min="12801" max="12801" width="12.75" style="331" customWidth="1"/>
    <col min="12802" max="12805" width="13.375" style="331" customWidth="1"/>
    <col min="12806" max="12807" width="13.125" style="331" customWidth="1"/>
    <col min="12808" max="12808" width="12.75" style="331" customWidth="1"/>
    <col min="12809" max="12811" width="12.625" style="331" customWidth="1"/>
    <col min="12812" max="12812" width="12.125" style="331" customWidth="1"/>
    <col min="12813" max="13056" width="9" style="331"/>
    <col min="13057" max="13057" width="12.75" style="331" customWidth="1"/>
    <col min="13058" max="13061" width="13.375" style="331" customWidth="1"/>
    <col min="13062" max="13063" width="13.125" style="331" customWidth="1"/>
    <col min="13064" max="13064" width="12.75" style="331" customWidth="1"/>
    <col min="13065" max="13067" width="12.625" style="331" customWidth="1"/>
    <col min="13068" max="13068" width="12.125" style="331" customWidth="1"/>
    <col min="13069" max="13312" width="9" style="331"/>
    <col min="13313" max="13313" width="12.75" style="331" customWidth="1"/>
    <col min="13314" max="13317" width="13.375" style="331" customWidth="1"/>
    <col min="13318" max="13319" width="13.125" style="331" customWidth="1"/>
    <col min="13320" max="13320" width="12.75" style="331" customWidth="1"/>
    <col min="13321" max="13323" width="12.625" style="331" customWidth="1"/>
    <col min="13324" max="13324" width="12.125" style="331" customWidth="1"/>
    <col min="13325" max="13568" width="9" style="331"/>
    <col min="13569" max="13569" width="12.75" style="331" customWidth="1"/>
    <col min="13570" max="13573" width="13.375" style="331" customWidth="1"/>
    <col min="13574" max="13575" width="13.125" style="331" customWidth="1"/>
    <col min="13576" max="13576" width="12.75" style="331" customWidth="1"/>
    <col min="13577" max="13579" width="12.625" style="331" customWidth="1"/>
    <col min="13580" max="13580" width="12.125" style="331" customWidth="1"/>
    <col min="13581" max="13824" width="9" style="331"/>
    <col min="13825" max="13825" width="12.75" style="331" customWidth="1"/>
    <col min="13826" max="13829" width="13.375" style="331" customWidth="1"/>
    <col min="13830" max="13831" width="13.125" style="331" customWidth="1"/>
    <col min="13832" max="13832" width="12.75" style="331" customWidth="1"/>
    <col min="13833" max="13835" width="12.625" style="331" customWidth="1"/>
    <col min="13836" max="13836" width="12.125" style="331" customWidth="1"/>
    <col min="13837" max="14080" width="9" style="331"/>
    <col min="14081" max="14081" width="12.75" style="331" customWidth="1"/>
    <col min="14082" max="14085" width="13.375" style="331" customWidth="1"/>
    <col min="14086" max="14087" width="13.125" style="331" customWidth="1"/>
    <col min="14088" max="14088" width="12.75" style="331" customWidth="1"/>
    <col min="14089" max="14091" width="12.625" style="331" customWidth="1"/>
    <col min="14092" max="14092" width="12.125" style="331" customWidth="1"/>
    <col min="14093" max="14336" width="9" style="331"/>
    <col min="14337" max="14337" width="12.75" style="331" customWidth="1"/>
    <col min="14338" max="14341" width="13.375" style="331" customWidth="1"/>
    <col min="14342" max="14343" width="13.125" style="331" customWidth="1"/>
    <col min="14344" max="14344" width="12.75" style="331" customWidth="1"/>
    <col min="14345" max="14347" width="12.625" style="331" customWidth="1"/>
    <col min="14348" max="14348" width="12.125" style="331" customWidth="1"/>
    <col min="14349" max="14592" width="9" style="331"/>
    <col min="14593" max="14593" width="12.75" style="331" customWidth="1"/>
    <col min="14594" max="14597" width="13.375" style="331" customWidth="1"/>
    <col min="14598" max="14599" width="13.125" style="331" customWidth="1"/>
    <col min="14600" max="14600" width="12.75" style="331" customWidth="1"/>
    <col min="14601" max="14603" width="12.625" style="331" customWidth="1"/>
    <col min="14604" max="14604" width="12.125" style="331" customWidth="1"/>
    <col min="14605" max="14848" width="9" style="331"/>
    <col min="14849" max="14849" width="12.75" style="331" customWidth="1"/>
    <col min="14850" max="14853" width="13.375" style="331" customWidth="1"/>
    <col min="14854" max="14855" width="13.125" style="331" customWidth="1"/>
    <col min="14856" max="14856" width="12.75" style="331" customWidth="1"/>
    <col min="14857" max="14859" width="12.625" style="331" customWidth="1"/>
    <col min="14860" max="14860" width="12.125" style="331" customWidth="1"/>
    <col min="14861" max="15104" width="9" style="331"/>
    <col min="15105" max="15105" width="12.75" style="331" customWidth="1"/>
    <col min="15106" max="15109" width="13.375" style="331" customWidth="1"/>
    <col min="15110" max="15111" width="13.125" style="331" customWidth="1"/>
    <col min="15112" max="15112" width="12.75" style="331" customWidth="1"/>
    <col min="15113" max="15115" width="12.625" style="331" customWidth="1"/>
    <col min="15116" max="15116" width="12.125" style="331" customWidth="1"/>
    <col min="15117" max="15360" width="9" style="331"/>
    <col min="15361" max="15361" width="12.75" style="331" customWidth="1"/>
    <col min="15362" max="15365" width="13.375" style="331" customWidth="1"/>
    <col min="15366" max="15367" width="13.125" style="331" customWidth="1"/>
    <col min="15368" max="15368" width="12.75" style="331" customWidth="1"/>
    <col min="15369" max="15371" width="12.625" style="331" customWidth="1"/>
    <col min="15372" max="15372" width="12.125" style="331" customWidth="1"/>
    <col min="15373" max="15616" width="9" style="331"/>
    <col min="15617" max="15617" width="12.75" style="331" customWidth="1"/>
    <col min="15618" max="15621" width="13.375" style="331" customWidth="1"/>
    <col min="15622" max="15623" width="13.125" style="331" customWidth="1"/>
    <col min="15624" max="15624" width="12.75" style="331" customWidth="1"/>
    <col min="15625" max="15627" width="12.625" style="331" customWidth="1"/>
    <col min="15628" max="15628" width="12.125" style="331" customWidth="1"/>
    <col min="15629" max="15872" width="9" style="331"/>
    <col min="15873" max="15873" width="12.75" style="331" customWidth="1"/>
    <col min="15874" max="15877" width="13.375" style="331" customWidth="1"/>
    <col min="15878" max="15879" width="13.125" style="331" customWidth="1"/>
    <col min="15880" max="15880" width="12.75" style="331" customWidth="1"/>
    <col min="15881" max="15883" width="12.625" style="331" customWidth="1"/>
    <col min="15884" max="15884" width="12.125" style="331" customWidth="1"/>
    <col min="15885" max="16128" width="9" style="331"/>
    <col min="16129" max="16129" width="12.75" style="331" customWidth="1"/>
    <col min="16130" max="16133" width="13.375" style="331" customWidth="1"/>
    <col min="16134" max="16135" width="13.125" style="331" customWidth="1"/>
    <col min="16136" max="16136" width="12.75" style="331" customWidth="1"/>
    <col min="16137" max="16139" width="12.625" style="331" customWidth="1"/>
    <col min="16140" max="16140" width="12.125" style="331" customWidth="1"/>
    <col min="16141" max="16384" width="9" style="331"/>
  </cols>
  <sheetData>
    <row r="1" spans="1:24" ht="24" customHeight="1">
      <c r="A1" s="451" t="s">
        <v>293</v>
      </c>
      <c r="B1" s="451"/>
      <c r="C1" s="451"/>
    </row>
    <row r="2" spans="1:24" s="324" customFormat="1" ht="21" customHeight="1" thickBot="1"/>
    <row r="3" spans="1:24" s="324" customFormat="1" ht="19.5" customHeight="1">
      <c r="A3" s="355" t="s">
        <v>266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76" t="s">
        <v>294</v>
      </c>
    </row>
    <row r="4" spans="1:24" s="326" customFormat="1" ht="20.25" customHeight="1">
      <c r="A4" s="563" t="s">
        <v>267</v>
      </c>
      <c r="B4" s="559" t="s">
        <v>73</v>
      </c>
      <c r="C4" s="565" t="s">
        <v>268</v>
      </c>
      <c r="D4" s="559" t="s">
        <v>269</v>
      </c>
      <c r="E4" s="558" t="s">
        <v>74</v>
      </c>
      <c r="F4" s="558" t="s">
        <v>75</v>
      </c>
      <c r="G4" s="558" t="s">
        <v>76</v>
      </c>
      <c r="H4" s="558" t="s">
        <v>77</v>
      </c>
      <c r="I4" s="558" t="s">
        <v>78</v>
      </c>
      <c r="J4" s="558" t="s">
        <v>79</v>
      </c>
      <c r="K4" s="559" t="s">
        <v>80</v>
      </c>
      <c r="L4" s="561" t="s">
        <v>270</v>
      </c>
      <c r="U4" s="325"/>
      <c r="V4" s="325"/>
      <c r="W4" s="325"/>
      <c r="X4" s="325"/>
    </row>
    <row r="5" spans="1:24" s="326" customFormat="1" ht="18" customHeight="1">
      <c r="A5" s="564"/>
      <c r="B5" s="560"/>
      <c r="C5" s="566"/>
      <c r="D5" s="560"/>
      <c r="E5" s="558"/>
      <c r="F5" s="558"/>
      <c r="G5" s="558"/>
      <c r="H5" s="558"/>
      <c r="I5" s="558"/>
      <c r="J5" s="558"/>
      <c r="K5" s="560"/>
      <c r="L5" s="562"/>
    </row>
    <row r="6" spans="1:24" s="326" customFormat="1" ht="25.5" customHeight="1">
      <c r="A6" s="357" t="s">
        <v>18</v>
      </c>
      <c r="B6" s="358">
        <v>112</v>
      </c>
      <c r="C6" s="358">
        <v>108</v>
      </c>
      <c r="D6" s="358">
        <v>67</v>
      </c>
      <c r="E6" s="358">
        <v>69</v>
      </c>
      <c r="F6" s="358">
        <v>101</v>
      </c>
      <c r="G6" s="358">
        <v>41</v>
      </c>
      <c r="H6" s="358">
        <v>2</v>
      </c>
      <c r="I6" s="358">
        <v>16</v>
      </c>
      <c r="J6" s="358">
        <v>16</v>
      </c>
      <c r="K6" s="359">
        <v>0</v>
      </c>
      <c r="L6" s="360">
        <v>1</v>
      </c>
    </row>
    <row r="7" spans="1:24" s="326" customFormat="1" ht="25.5" customHeight="1">
      <c r="A7" s="357" t="s">
        <v>19</v>
      </c>
      <c r="B7" s="358">
        <v>94</v>
      </c>
      <c r="C7" s="358">
        <v>113</v>
      </c>
      <c r="D7" s="358">
        <v>51</v>
      </c>
      <c r="E7" s="358">
        <v>106</v>
      </c>
      <c r="F7" s="358">
        <v>103</v>
      </c>
      <c r="G7" s="358">
        <v>35</v>
      </c>
      <c r="H7" s="358">
        <v>8</v>
      </c>
      <c r="I7" s="358">
        <v>20</v>
      </c>
      <c r="J7" s="358">
        <v>7</v>
      </c>
      <c r="K7" s="359">
        <v>0</v>
      </c>
      <c r="L7" s="360">
        <v>4</v>
      </c>
    </row>
    <row r="8" spans="1:24" s="326" customFormat="1" ht="25.5" customHeight="1">
      <c r="A8" s="357" t="s">
        <v>34</v>
      </c>
      <c r="B8" s="358">
        <v>98</v>
      </c>
      <c r="C8" s="358">
        <v>99</v>
      </c>
      <c r="D8" s="358">
        <v>71</v>
      </c>
      <c r="E8" s="358">
        <v>97</v>
      </c>
      <c r="F8" s="358">
        <v>106</v>
      </c>
      <c r="G8" s="358">
        <v>33</v>
      </c>
      <c r="H8" s="358">
        <v>8</v>
      </c>
      <c r="I8" s="358">
        <v>8</v>
      </c>
      <c r="J8" s="358">
        <v>8</v>
      </c>
      <c r="K8" s="358">
        <v>0</v>
      </c>
      <c r="L8" s="360">
        <v>9</v>
      </c>
    </row>
    <row r="9" spans="1:24" s="326" customFormat="1" ht="25.5" customHeight="1">
      <c r="A9" s="357" t="s">
        <v>94</v>
      </c>
      <c r="B9" s="358">
        <v>88</v>
      </c>
      <c r="C9" s="358">
        <v>113</v>
      </c>
      <c r="D9" s="358">
        <v>62</v>
      </c>
      <c r="E9" s="358">
        <v>103</v>
      </c>
      <c r="F9" s="358">
        <v>105</v>
      </c>
      <c r="G9" s="358">
        <v>24</v>
      </c>
      <c r="H9" s="358">
        <v>13</v>
      </c>
      <c r="I9" s="358">
        <v>9</v>
      </c>
      <c r="J9" s="358">
        <v>14</v>
      </c>
      <c r="K9" s="358">
        <v>0</v>
      </c>
      <c r="L9" s="360">
        <v>6</v>
      </c>
    </row>
    <row r="10" spans="1:24" s="326" customFormat="1" ht="25.5" customHeight="1">
      <c r="A10" s="357" t="s">
        <v>117</v>
      </c>
      <c r="B10" s="358">
        <v>118</v>
      </c>
      <c r="C10" s="358">
        <v>112</v>
      </c>
      <c r="D10" s="358">
        <v>58</v>
      </c>
      <c r="E10" s="358">
        <v>77</v>
      </c>
      <c r="F10" s="358">
        <v>86</v>
      </c>
      <c r="G10" s="358">
        <v>27</v>
      </c>
      <c r="H10" s="358">
        <v>2</v>
      </c>
      <c r="I10" s="358">
        <v>7</v>
      </c>
      <c r="J10" s="358">
        <v>10</v>
      </c>
      <c r="K10" s="358">
        <v>0</v>
      </c>
      <c r="L10" s="360">
        <v>5</v>
      </c>
    </row>
    <row r="11" spans="1:24" s="326" customFormat="1" ht="25.5" customHeight="1">
      <c r="A11" s="357" t="s">
        <v>132</v>
      </c>
      <c r="B11" s="358">
        <f t="shared" ref="B11:L11" si="0">SUM(B13:B24)</f>
        <v>108</v>
      </c>
      <c r="C11" s="358">
        <f t="shared" si="0"/>
        <v>101</v>
      </c>
      <c r="D11" s="358">
        <f t="shared" si="0"/>
        <v>64</v>
      </c>
      <c r="E11" s="358">
        <f t="shared" si="0"/>
        <v>92</v>
      </c>
      <c r="F11" s="358">
        <f t="shared" si="0"/>
        <v>94</v>
      </c>
      <c r="G11" s="358">
        <f t="shared" si="0"/>
        <v>35</v>
      </c>
      <c r="H11" s="358">
        <f t="shared" si="0"/>
        <v>10</v>
      </c>
      <c r="I11" s="358">
        <f t="shared" si="0"/>
        <v>15</v>
      </c>
      <c r="J11" s="358">
        <f t="shared" si="0"/>
        <v>11</v>
      </c>
      <c r="K11" s="358">
        <f t="shared" si="0"/>
        <v>0</v>
      </c>
      <c r="L11" s="361">
        <f t="shared" si="0"/>
        <v>5</v>
      </c>
    </row>
    <row r="12" spans="1:24" s="326" customFormat="1" ht="10.5" customHeight="1">
      <c r="A12" s="362"/>
      <c r="B12" s="363"/>
      <c r="C12" s="363"/>
      <c r="D12" s="363"/>
      <c r="E12" s="358"/>
      <c r="F12" s="358"/>
      <c r="G12" s="358"/>
      <c r="H12" s="358"/>
      <c r="I12" s="358"/>
      <c r="J12" s="358"/>
      <c r="K12" s="358"/>
      <c r="L12" s="360"/>
    </row>
    <row r="13" spans="1:24" s="326" customFormat="1" ht="23.25" customHeight="1">
      <c r="A13" s="357" t="s">
        <v>42</v>
      </c>
      <c r="B13" s="358">
        <v>11</v>
      </c>
      <c r="C13" s="358">
        <v>11</v>
      </c>
      <c r="D13" s="358">
        <v>2</v>
      </c>
      <c r="E13" s="358">
        <v>7</v>
      </c>
      <c r="F13" s="358">
        <v>5</v>
      </c>
      <c r="G13" s="358">
        <v>5</v>
      </c>
      <c r="H13" s="358">
        <v>0</v>
      </c>
      <c r="I13" s="364">
        <v>6</v>
      </c>
      <c r="J13" s="359">
        <v>0</v>
      </c>
      <c r="K13" s="359">
        <v>0</v>
      </c>
      <c r="L13" s="360">
        <v>0</v>
      </c>
    </row>
    <row r="14" spans="1:24" s="326" customFormat="1" ht="23.25" customHeight="1">
      <c r="A14" s="357" t="s">
        <v>43</v>
      </c>
      <c r="B14" s="358">
        <v>11</v>
      </c>
      <c r="C14" s="358">
        <v>7</v>
      </c>
      <c r="D14" s="358">
        <v>9</v>
      </c>
      <c r="E14" s="358">
        <v>1</v>
      </c>
      <c r="F14" s="358">
        <v>3</v>
      </c>
      <c r="G14" s="359">
        <v>0</v>
      </c>
      <c r="H14" s="359">
        <v>0</v>
      </c>
      <c r="I14" s="364">
        <v>4</v>
      </c>
      <c r="J14" s="359">
        <v>0</v>
      </c>
      <c r="K14" s="359">
        <v>0</v>
      </c>
      <c r="L14" s="360">
        <v>0</v>
      </c>
    </row>
    <row r="15" spans="1:24" s="326" customFormat="1" ht="23.25" customHeight="1">
      <c r="A15" s="357" t="s">
        <v>44</v>
      </c>
      <c r="B15" s="358">
        <v>13</v>
      </c>
      <c r="C15" s="358">
        <v>7</v>
      </c>
      <c r="D15" s="358">
        <v>1</v>
      </c>
      <c r="E15" s="358">
        <v>10</v>
      </c>
      <c r="F15" s="358">
        <v>10</v>
      </c>
      <c r="G15" s="358">
        <v>3</v>
      </c>
      <c r="H15" s="359">
        <v>1</v>
      </c>
      <c r="I15" s="364">
        <v>2</v>
      </c>
      <c r="J15" s="358">
        <v>1</v>
      </c>
      <c r="K15" s="359">
        <v>0</v>
      </c>
      <c r="L15" s="360">
        <v>0</v>
      </c>
    </row>
    <row r="16" spans="1:24" s="326" customFormat="1" ht="23.25" customHeight="1">
      <c r="A16" s="357" t="s">
        <v>45</v>
      </c>
      <c r="B16" s="358">
        <v>7</v>
      </c>
      <c r="C16" s="358">
        <v>14</v>
      </c>
      <c r="D16" s="358">
        <v>1</v>
      </c>
      <c r="E16" s="358">
        <v>8</v>
      </c>
      <c r="F16" s="358">
        <v>7</v>
      </c>
      <c r="G16" s="359">
        <v>0</v>
      </c>
      <c r="H16" s="359">
        <v>0</v>
      </c>
      <c r="I16" s="364">
        <v>0</v>
      </c>
      <c r="J16" s="358">
        <v>0</v>
      </c>
      <c r="K16" s="359">
        <v>0</v>
      </c>
      <c r="L16" s="360">
        <v>2</v>
      </c>
    </row>
    <row r="17" spans="1:12" s="326" customFormat="1" ht="23.25" customHeight="1">
      <c r="A17" s="357" t="s">
        <v>46</v>
      </c>
      <c r="B17" s="358">
        <v>4</v>
      </c>
      <c r="C17" s="358">
        <v>8</v>
      </c>
      <c r="D17" s="358">
        <v>8</v>
      </c>
      <c r="E17" s="358">
        <v>11</v>
      </c>
      <c r="F17" s="358">
        <v>10</v>
      </c>
      <c r="G17" s="359">
        <v>0</v>
      </c>
      <c r="H17" s="359">
        <v>0</v>
      </c>
      <c r="I17" s="364">
        <v>0</v>
      </c>
      <c r="J17" s="358">
        <v>2</v>
      </c>
      <c r="K17" s="359">
        <v>0</v>
      </c>
      <c r="L17" s="360">
        <v>0</v>
      </c>
    </row>
    <row r="18" spans="1:12" s="326" customFormat="1" ht="23.25" customHeight="1">
      <c r="A18" s="357" t="s">
        <v>47</v>
      </c>
      <c r="B18" s="358">
        <v>4</v>
      </c>
      <c r="C18" s="358">
        <v>8</v>
      </c>
      <c r="D18" s="358">
        <v>7</v>
      </c>
      <c r="E18" s="358">
        <v>11</v>
      </c>
      <c r="F18" s="358">
        <v>8</v>
      </c>
      <c r="G18" s="359">
        <v>0</v>
      </c>
      <c r="H18" s="358">
        <v>0</v>
      </c>
      <c r="I18" s="364">
        <v>0</v>
      </c>
      <c r="J18" s="358">
        <v>3</v>
      </c>
      <c r="K18" s="359">
        <v>0</v>
      </c>
      <c r="L18" s="360">
        <v>0</v>
      </c>
    </row>
    <row r="19" spans="1:12" s="326" customFormat="1" ht="23.25" customHeight="1">
      <c r="A19" s="357" t="s">
        <v>48</v>
      </c>
      <c r="B19" s="358">
        <v>10</v>
      </c>
      <c r="C19" s="358">
        <v>7</v>
      </c>
      <c r="D19" s="358">
        <v>6</v>
      </c>
      <c r="E19" s="358">
        <v>8</v>
      </c>
      <c r="F19" s="358">
        <v>8</v>
      </c>
      <c r="G19" s="359">
        <v>0</v>
      </c>
      <c r="H19" s="359">
        <v>0</v>
      </c>
      <c r="I19" s="364">
        <v>0</v>
      </c>
      <c r="J19" s="358">
        <v>2</v>
      </c>
      <c r="K19" s="359">
        <v>0</v>
      </c>
      <c r="L19" s="360">
        <v>0</v>
      </c>
    </row>
    <row r="20" spans="1:12" s="326" customFormat="1" ht="23.25" customHeight="1">
      <c r="A20" s="357" t="s">
        <v>49</v>
      </c>
      <c r="B20" s="358">
        <v>6</v>
      </c>
      <c r="C20" s="358">
        <v>8</v>
      </c>
      <c r="D20" s="358">
        <v>9</v>
      </c>
      <c r="E20" s="358">
        <v>8</v>
      </c>
      <c r="F20" s="358">
        <v>12</v>
      </c>
      <c r="G20" s="359">
        <v>0</v>
      </c>
      <c r="H20" s="359">
        <v>3</v>
      </c>
      <c r="I20" s="364">
        <v>0</v>
      </c>
      <c r="J20" s="358">
        <v>3</v>
      </c>
      <c r="K20" s="359">
        <v>0</v>
      </c>
      <c r="L20" s="360">
        <v>0</v>
      </c>
    </row>
    <row r="21" spans="1:12" s="326" customFormat="1" ht="23.25" customHeight="1">
      <c r="A21" s="357" t="s">
        <v>50</v>
      </c>
      <c r="B21" s="358">
        <v>2</v>
      </c>
      <c r="C21" s="358">
        <v>8</v>
      </c>
      <c r="D21" s="358">
        <v>8</v>
      </c>
      <c r="E21" s="358">
        <v>12</v>
      </c>
      <c r="F21" s="358">
        <v>10</v>
      </c>
      <c r="G21" s="359">
        <v>0</v>
      </c>
      <c r="H21" s="358">
        <v>0</v>
      </c>
      <c r="I21" s="364">
        <v>0</v>
      </c>
      <c r="J21" s="358">
        <v>0</v>
      </c>
      <c r="K21" s="359">
        <v>0</v>
      </c>
      <c r="L21" s="360">
        <v>0</v>
      </c>
    </row>
    <row r="22" spans="1:12" s="326" customFormat="1" ht="23.25" customHeight="1">
      <c r="A22" s="357" t="s">
        <v>81</v>
      </c>
      <c r="B22" s="358">
        <v>12</v>
      </c>
      <c r="C22" s="358">
        <v>11</v>
      </c>
      <c r="D22" s="358">
        <v>2</v>
      </c>
      <c r="E22" s="358">
        <v>6</v>
      </c>
      <c r="F22" s="358">
        <v>9</v>
      </c>
      <c r="G22" s="359">
        <v>0</v>
      </c>
      <c r="H22" s="359">
        <v>1</v>
      </c>
      <c r="I22" s="364">
        <v>0</v>
      </c>
      <c r="J22" s="358">
        <v>0</v>
      </c>
      <c r="K22" s="359">
        <v>0</v>
      </c>
      <c r="L22" s="360">
        <v>0</v>
      </c>
    </row>
    <row r="23" spans="1:12" s="326" customFormat="1" ht="23.25" customHeight="1">
      <c r="A23" s="357" t="s">
        <v>82</v>
      </c>
      <c r="B23" s="358">
        <v>15</v>
      </c>
      <c r="C23" s="358">
        <v>5</v>
      </c>
      <c r="D23" s="358">
        <v>6</v>
      </c>
      <c r="E23" s="358">
        <v>4</v>
      </c>
      <c r="F23" s="358">
        <v>6</v>
      </c>
      <c r="G23" s="358">
        <v>17</v>
      </c>
      <c r="H23" s="359">
        <v>4</v>
      </c>
      <c r="I23" s="364">
        <v>1</v>
      </c>
      <c r="J23" s="359">
        <v>0</v>
      </c>
      <c r="K23" s="359">
        <v>0</v>
      </c>
      <c r="L23" s="360">
        <v>3</v>
      </c>
    </row>
    <row r="24" spans="1:12" s="326" customFormat="1" ht="23.25" customHeight="1">
      <c r="A24" s="372" t="s">
        <v>83</v>
      </c>
      <c r="B24" s="373">
        <v>13</v>
      </c>
      <c r="C24" s="373">
        <v>7</v>
      </c>
      <c r="D24" s="373">
        <v>5</v>
      </c>
      <c r="E24" s="373">
        <v>6</v>
      </c>
      <c r="F24" s="373">
        <v>6</v>
      </c>
      <c r="G24" s="373">
        <v>10</v>
      </c>
      <c r="H24" s="374">
        <v>1</v>
      </c>
      <c r="I24" s="376">
        <v>2</v>
      </c>
      <c r="J24" s="374">
        <v>0</v>
      </c>
      <c r="K24" s="374">
        <v>0</v>
      </c>
      <c r="L24" s="375">
        <v>0</v>
      </c>
    </row>
    <row r="25" spans="1:12" s="327" customFormat="1" ht="16.5" customHeight="1">
      <c r="A25" s="368" t="s">
        <v>271</v>
      </c>
      <c r="B25" s="369"/>
      <c r="C25" s="369"/>
      <c r="D25" s="369"/>
      <c r="E25" s="369"/>
      <c r="F25" s="370"/>
      <c r="G25" s="370"/>
      <c r="H25" s="370"/>
      <c r="I25" s="370"/>
      <c r="J25" s="370"/>
      <c r="K25" s="370"/>
      <c r="L25" s="371"/>
    </row>
    <row r="26" spans="1:12" s="327" customFormat="1" ht="16.5" customHeight="1">
      <c r="A26" s="555" t="s">
        <v>272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7"/>
    </row>
    <row r="27" spans="1:12" s="328" customFormat="1" ht="16.5" customHeight="1" thickBot="1">
      <c r="A27" s="365" t="s">
        <v>273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7"/>
    </row>
    <row r="28" spans="1:12" s="328" customFormat="1"/>
    <row r="29" spans="1:12" s="324" customFormat="1">
      <c r="A29" s="329"/>
    </row>
    <row r="30" spans="1:12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</row>
    <row r="31" spans="1:12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</row>
  </sheetData>
  <mergeCells count="14">
    <mergeCell ref="A26:L26"/>
    <mergeCell ref="A1:C1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"/>
  <sheetViews>
    <sheetView zoomScaleNormal="100" workbookViewId="0">
      <selection sqref="A1:H1"/>
    </sheetView>
  </sheetViews>
  <sheetFormatPr defaultRowHeight="13.5"/>
  <cols>
    <col min="1" max="1" width="9" style="347"/>
    <col min="2" max="6" width="8.75" style="347" customWidth="1"/>
    <col min="7" max="7" width="9" style="347"/>
    <col min="8" max="9" width="9.875" style="347" customWidth="1"/>
    <col min="10" max="10" width="11" style="347" customWidth="1"/>
    <col min="11" max="12" width="9.875" style="347" customWidth="1"/>
    <col min="13" max="13" width="11" style="347" customWidth="1"/>
    <col min="14" max="14" width="9.75" style="347" customWidth="1"/>
    <col min="15" max="16" width="9.875" style="347" customWidth="1"/>
    <col min="17" max="17" width="9.5" style="347" customWidth="1"/>
    <col min="18" max="257" width="9" style="347"/>
    <col min="258" max="262" width="8.75" style="347" customWidth="1"/>
    <col min="263" max="263" width="9" style="347"/>
    <col min="264" max="265" width="9.875" style="347" customWidth="1"/>
    <col min="266" max="266" width="11" style="347" customWidth="1"/>
    <col min="267" max="268" width="9.875" style="347" customWidth="1"/>
    <col min="269" max="269" width="11" style="347" customWidth="1"/>
    <col min="270" max="270" width="9.75" style="347" customWidth="1"/>
    <col min="271" max="272" width="9.875" style="347" customWidth="1"/>
    <col min="273" max="273" width="9.5" style="347" customWidth="1"/>
    <col min="274" max="513" width="9" style="347"/>
    <col min="514" max="518" width="8.75" style="347" customWidth="1"/>
    <col min="519" max="519" width="9" style="347"/>
    <col min="520" max="521" width="9.875" style="347" customWidth="1"/>
    <col min="522" max="522" width="11" style="347" customWidth="1"/>
    <col min="523" max="524" width="9.875" style="347" customWidth="1"/>
    <col min="525" max="525" width="11" style="347" customWidth="1"/>
    <col min="526" max="526" width="9.75" style="347" customWidth="1"/>
    <col min="527" max="528" width="9.875" style="347" customWidth="1"/>
    <col min="529" max="529" width="9.5" style="347" customWidth="1"/>
    <col min="530" max="769" width="9" style="347"/>
    <col min="770" max="774" width="8.75" style="347" customWidth="1"/>
    <col min="775" max="775" width="9" style="347"/>
    <col min="776" max="777" width="9.875" style="347" customWidth="1"/>
    <col min="778" max="778" width="11" style="347" customWidth="1"/>
    <col min="779" max="780" width="9.875" style="347" customWidth="1"/>
    <col min="781" max="781" width="11" style="347" customWidth="1"/>
    <col min="782" max="782" width="9.75" style="347" customWidth="1"/>
    <col min="783" max="784" width="9.875" style="347" customWidth="1"/>
    <col min="785" max="785" width="9.5" style="347" customWidth="1"/>
    <col min="786" max="1025" width="9" style="347"/>
    <col min="1026" max="1030" width="8.75" style="347" customWidth="1"/>
    <col min="1031" max="1031" width="9" style="347"/>
    <col min="1032" max="1033" width="9.875" style="347" customWidth="1"/>
    <col min="1034" max="1034" width="11" style="347" customWidth="1"/>
    <col min="1035" max="1036" width="9.875" style="347" customWidth="1"/>
    <col min="1037" max="1037" width="11" style="347" customWidth="1"/>
    <col min="1038" max="1038" width="9.75" style="347" customWidth="1"/>
    <col min="1039" max="1040" width="9.875" style="347" customWidth="1"/>
    <col min="1041" max="1041" width="9.5" style="347" customWidth="1"/>
    <col min="1042" max="1281" width="9" style="347"/>
    <col min="1282" max="1286" width="8.75" style="347" customWidth="1"/>
    <col min="1287" max="1287" width="9" style="347"/>
    <col min="1288" max="1289" width="9.875" style="347" customWidth="1"/>
    <col min="1290" max="1290" width="11" style="347" customWidth="1"/>
    <col min="1291" max="1292" width="9.875" style="347" customWidth="1"/>
    <col min="1293" max="1293" width="11" style="347" customWidth="1"/>
    <col min="1294" max="1294" width="9.75" style="347" customWidth="1"/>
    <col min="1295" max="1296" width="9.875" style="347" customWidth="1"/>
    <col min="1297" max="1297" width="9.5" style="347" customWidth="1"/>
    <col min="1298" max="1537" width="9" style="347"/>
    <col min="1538" max="1542" width="8.75" style="347" customWidth="1"/>
    <col min="1543" max="1543" width="9" style="347"/>
    <col min="1544" max="1545" width="9.875" style="347" customWidth="1"/>
    <col min="1546" max="1546" width="11" style="347" customWidth="1"/>
    <col min="1547" max="1548" width="9.875" style="347" customWidth="1"/>
    <col min="1549" max="1549" width="11" style="347" customWidth="1"/>
    <col min="1550" max="1550" width="9.75" style="347" customWidth="1"/>
    <col min="1551" max="1552" width="9.875" style="347" customWidth="1"/>
    <col min="1553" max="1553" width="9.5" style="347" customWidth="1"/>
    <col min="1554" max="1793" width="9" style="347"/>
    <col min="1794" max="1798" width="8.75" style="347" customWidth="1"/>
    <col min="1799" max="1799" width="9" style="347"/>
    <col min="1800" max="1801" width="9.875" style="347" customWidth="1"/>
    <col min="1802" max="1802" width="11" style="347" customWidth="1"/>
    <col min="1803" max="1804" width="9.875" style="347" customWidth="1"/>
    <col min="1805" max="1805" width="11" style="347" customWidth="1"/>
    <col min="1806" max="1806" width="9.75" style="347" customWidth="1"/>
    <col min="1807" max="1808" width="9.875" style="347" customWidth="1"/>
    <col min="1809" max="1809" width="9.5" style="347" customWidth="1"/>
    <col min="1810" max="2049" width="9" style="347"/>
    <col min="2050" max="2054" width="8.75" style="347" customWidth="1"/>
    <col min="2055" max="2055" width="9" style="347"/>
    <col min="2056" max="2057" width="9.875" style="347" customWidth="1"/>
    <col min="2058" max="2058" width="11" style="347" customWidth="1"/>
    <col min="2059" max="2060" width="9.875" style="347" customWidth="1"/>
    <col min="2061" max="2061" width="11" style="347" customWidth="1"/>
    <col min="2062" max="2062" width="9.75" style="347" customWidth="1"/>
    <col min="2063" max="2064" width="9.875" style="347" customWidth="1"/>
    <col min="2065" max="2065" width="9.5" style="347" customWidth="1"/>
    <col min="2066" max="2305" width="9" style="347"/>
    <col min="2306" max="2310" width="8.75" style="347" customWidth="1"/>
    <col min="2311" max="2311" width="9" style="347"/>
    <col min="2312" max="2313" width="9.875" style="347" customWidth="1"/>
    <col min="2314" max="2314" width="11" style="347" customWidth="1"/>
    <col min="2315" max="2316" width="9.875" style="347" customWidth="1"/>
    <col min="2317" max="2317" width="11" style="347" customWidth="1"/>
    <col min="2318" max="2318" width="9.75" style="347" customWidth="1"/>
    <col min="2319" max="2320" width="9.875" style="347" customWidth="1"/>
    <col min="2321" max="2321" width="9.5" style="347" customWidth="1"/>
    <col min="2322" max="2561" width="9" style="347"/>
    <col min="2562" max="2566" width="8.75" style="347" customWidth="1"/>
    <col min="2567" max="2567" width="9" style="347"/>
    <col min="2568" max="2569" width="9.875" style="347" customWidth="1"/>
    <col min="2570" max="2570" width="11" style="347" customWidth="1"/>
    <col min="2571" max="2572" width="9.875" style="347" customWidth="1"/>
    <col min="2573" max="2573" width="11" style="347" customWidth="1"/>
    <col min="2574" max="2574" width="9.75" style="347" customWidth="1"/>
    <col min="2575" max="2576" width="9.875" style="347" customWidth="1"/>
    <col min="2577" max="2577" width="9.5" style="347" customWidth="1"/>
    <col min="2578" max="2817" width="9" style="347"/>
    <col min="2818" max="2822" width="8.75" style="347" customWidth="1"/>
    <col min="2823" max="2823" width="9" style="347"/>
    <col min="2824" max="2825" width="9.875" style="347" customWidth="1"/>
    <col min="2826" max="2826" width="11" style="347" customWidth="1"/>
    <col min="2827" max="2828" width="9.875" style="347" customWidth="1"/>
    <col min="2829" max="2829" width="11" style="347" customWidth="1"/>
    <col min="2830" max="2830" width="9.75" style="347" customWidth="1"/>
    <col min="2831" max="2832" width="9.875" style="347" customWidth="1"/>
    <col min="2833" max="2833" width="9.5" style="347" customWidth="1"/>
    <col min="2834" max="3073" width="9" style="347"/>
    <col min="3074" max="3078" width="8.75" style="347" customWidth="1"/>
    <col min="3079" max="3079" width="9" style="347"/>
    <col min="3080" max="3081" width="9.875" style="347" customWidth="1"/>
    <col min="3082" max="3082" width="11" style="347" customWidth="1"/>
    <col min="3083" max="3084" width="9.875" style="347" customWidth="1"/>
    <col min="3085" max="3085" width="11" style="347" customWidth="1"/>
    <col min="3086" max="3086" width="9.75" style="347" customWidth="1"/>
    <col min="3087" max="3088" width="9.875" style="347" customWidth="1"/>
    <col min="3089" max="3089" width="9.5" style="347" customWidth="1"/>
    <col min="3090" max="3329" width="9" style="347"/>
    <col min="3330" max="3334" width="8.75" style="347" customWidth="1"/>
    <col min="3335" max="3335" width="9" style="347"/>
    <col min="3336" max="3337" width="9.875" style="347" customWidth="1"/>
    <col min="3338" max="3338" width="11" style="347" customWidth="1"/>
    <col min="3339" max="3340" width="9.875" style="347" customWidth="1"/>
    <col min="3341" max="3341" width="11" style="347" customWidth="1"/>
    <col min="3342" max="3342" width="9.75" style="347" customWidth="1"/>
    <col min="3343" max="3344" width="9.875" style="347" customWidth="1"/>
    <col min="3345" max="3345" width="9.5" style="347" customWidth="1"/>
    <col min="3346" max="3585" width="9" style="347"/>
    <col min="3586" max="3590" width="8.75" style="347" customWidth="1"/>
    <col min="3591" max="3591" width="9" style="347"/>
    <col min="3592" max="3593" width="9.875" style="347" customWidth="1"/>
    <col min="3594" max="3594" width="11" style="347" customWidth="1"/>
    <col min="3595" max="3596" width="9.875" style="347" customWidth="1"/>
    <col min="3597" max="3597" width="11" style="347" customWidth="1"/>
    <col min="3598" max="3598" width="9.75" style="347" customWidth="1"/>
    <col min="3599" max="3600" width="9.875" style="347" customWidth="1"/>
    <col min="3601" max="3601" width="9.5" style="347" customWidth="1"/>
    <col min="3602" max="3841" width="9" style="347"/>
    <col min="3842" max="3846" width="8.75" style="347" customWidth="1"/>
    <col min="3847" max="3847" width="9" style="347"/>
    <col min="3848" max="3849" width="9.875" style="347" customWidth="1"/>
    <col min="3850" max="3850" width="11" style="347" customWidth="1"/>
    <col min="3851" max="3852" width="9.875" style="347" customWidth="1"/>
    <col min="3853" max="3853" width="11" style="347" customWidth="1"/>
    <col min="3854" max="3854" width="9.75" style="347" customWidth="1"/>
    <col min="3855" max="3856" width="9.875" style="347" customWidth="1"/>
    <col min="3857" max="3857" width="9.5" style="347" customWidth="1"/>
    <col min="3858" max="4097" width="9" style="347"/>
    <col min="4098" max="4102" width="8.75" style="347" customWidth="1"/>
    <col min="4103" max="4103" width="9" style="347"/>
    <col min="4104" max="4105" width="9.875" style="347" customWidth="1"/>
    <col min="4106" max="4106" width="11" style="347" customWidth="1"/>
    <col min="4107" max="4108" width="9.875" style="347" customWidth="1"/>
    <col min="4109" max="4109" width="11" style="347" customWidth="1"/>
    <col min="4110" max="4110" width="9.75" style="347" customWidth="1"/>
    <col min="4111" max="4112" width="9.875" style="347" customWidth="1"/>
    <col min="4113" max="4113" width="9.5" style="347" customWidth="1"/>
    <col min="4114" max="4353" width="9" style="347"/>
    <col min="4354" max="4358" width="8.75" style="347" customWidth="1"/>
    <col min="4359" max="4359" width="9" style="347"/>
    <col min="4360" max="4361" width="9.875" style="347" customWidth="1"/>
    <col min="4362" max="4362" width="11" style="347" customWidth="1"/>
    <col min="4363" max="4364" width="9.875" style="347" customWidth="1"/>
    <col min="4365" max="4365" width="11" style="347" customWidth="1"/>
    <col min="4366" max="4366" width="9.75" style="347" customWidth="1"/>
    <col min="4367" max="4368" width="9.875" style="347" customWidth="1"/>
    <col min="4369" max="4369" width="9.5" style="347" customWidth="1"/>
    <col min="4370" max="4609" width="9" style="347"/>
    <col min="4610" max="4614" width="8.75" style="347" customWidth="1"/>
    <col min="4615" max="4615" width="9" style="347"/>
    <col min="4616" max="4617" width="9.875" style="347" customWidth="1"/>
    <col min="4618" max="4618" width="11" style="347" customWidth="1"/>
    <col min="4619" max="4620" width="9.875" style="347" customWidth="1"/>
    <col min="4621" max="4621" width="11" style="347" customWidth="1"/>
    <col min="4622" max="4622" width="9.75" style="347" customWidth="1"/>
    <col min="4623" max="4624" width="9.875" style="347" customWidth="1"/>
    <col min="4625" max="4625" width="9.5" style="347" customWidth="1"/>
    <col min="4626" max="4865" width="9" style="347"/>
    <col min="4866" max="4870" width="8.75" style="347" customWidth="1"/>
    <col min="4871" max="4871" width="9" style="347"/>
    <col min="4872" max="4873" width="9.875" style="347" customWidth="1"/>
    <col min="4874" max="4874" width="11" style="347" customWidth="1"/>
    <col min="4875" max="4876" width="9.875" style="347" customWidth="1"/>
    <col min="4877" max="4877" width="11" style="347" customWidth="1"/>
    <col min="4878" max="4878" width="9.75" style="347" customWidth="1"/>
    <col min="4879" max="4880" width="9.875" style="347" customWidth="1"/>
    <col min="4881" max="4881" width="9.5" style="347" customWidth="1"/>
    <col min="4882" max="5121" width="9" style="347"/>
    <col min="5122" max="5126" width="8.75" style="347" customWidth="1"/>
    <col min="5127" max="5127" width="9" style="347"/>
    <col min="5128" max="5129" width="9.875" style="347" customWidth="1"/>
    <col min="5130" max="5130" width="11" style="347" customWidth="1"/>
    <col min="5131" max="5132" width="9.875" style="347" customWidth="1"/>
    <col min="5133" max="5133" width="11" style="347" customWidth="1"/>
    <col min="5134" max="5134" width="9.75" style="347" customWidth="1"/>
    <col min="5135" max="5136" width="9.875" style="347" customWidth="1"/>
    <col min="5137" max="5137" width="9.5" style="347" customWidth="1"/>
    <col min="5138" max="5377" width="9" style="347"/>
    <col min="5378" max="5382" width="8.75" style="347" customWidth="1"/>
    <col min="5383" max="5383" width="9" style="347"/>
    <col min="5384" max="5385" width="9.875" style="347" customWidth="1"/>
    <col min="5386" max="5386" width="11" style="347" customWidth="1"/>
    <col min="5387" max="5388" width="9.875" style="347" customWidth="1"/>
    <col min="5389" max="5389" width="11" style="347" customWidth="1"/>
    <col min="5390" max="5390" width="9.75" style="347" customWidth="1"/>
    <col min="5391" max="5392" width="9.875" style="347" customWidth="1"/>
    <col min="5393" max="5393" width="9.5" style="347" customWidth="1"/>
    <col min="5394" max="5633" width="9" style="347"/>
    <col min="5634" max="5638" width="8.75" style="347" customWidth="1"/>
    <col min="5639" max="5639" width="9" style="347"/>
    <col min="5640" max="5641" width="9.875" style="347" customWidth="1"/>
    <col min="5642" max="5642" width="11" style="347" customWidth="1"/>
    <col min="5643" max="5644" width="9.875" style="347" customWidth="1"/>
    <col min="5645" max="5645" width="11" style="347" customWidth="1"/>
    <col min="5646" max="5646" width="9.75" style="347" customWidth="1"/>
    <col min="5647" max="5648" width="9.875" style="347" customWidth="1"/>
    <col min="5649" max="5649" width="9.5" style="347" customWidth="1"/>
    <col min="5650" max="5889" width="9" style="347"/>
    <col min="5890" max="5894" width="8.75" style="347" customWidth="1"/>
    <col min="5895" max="5895" width="9" style="347"/>
    <col min="5896" max="5897" width="9.875" style="347" customWidth="1"/>
    <col min="5898" max="5898" width="11" style="347" customWidth="1"/>
    <col min="5899" max="5900" width="9.875" style="347" customWidth="1"/>
    <col min="5901" max="5901" width="11" style="347" customWidth="1"/>
    <col min="5902" max="5902" width="9.75" style="347" customWidth="1"/>
    <col min="5903" max="5904" width="9.875" style="347" customWidth="1"/>
    <col min="5905" max="5905" width="9.5" style="347" customWidth="1"/>
    <col min="5906" max="6145" width="9" style="347"/>
    <col min="6146" max="6150" width="8.75" style="347" customWidth="1"/>
    <col min="6151" max="6151" width="9" style="347"/>
    <col min="6152" max="6153" width="9.875" style="347" customWidth="1"/>
    <col min="6154" max="6154" width="11" style="347" customWidth="1"/>
    <col min="6155" max="6156" width="9.875" style="347" customWidth="1"/>
    <col min="6157" max="6157" width="11" style="347" customWidth="1"/>
    <col min="6158" max="6158" width="9.75" style="347" customWidth="1"/>
    <col min="6159" max="6160" width="9.875" style="347" customWidth="1"/>
    <col min="6161" max="6161" width="9.5" style="347" customWidth="1"/>
    <col min="6162" max="6401" width="9" style="347"/>
    <col min="6402" max="6406" width="8.75" style="347" customWidth="1"/>
    <col min="6407" max="6407" width="9" style="347"/>
    <col min="6408" max="6409" width="9.875" style="347" customWidth="1"/>
    <col min="6410" max="6410" width="11" style="347" customWidth="1"/>
    <col min="6411" max="6412" width="9.875" style="347" customWidth="1"/>
    <col min="6413" max="6413" width="11" style="347" customWidth="1"/>
    <col min="6414" max="6414" width="9.75" style="347" customWidth="1"/>
    <col min="6415" max="6416" width="9.875" style="347" customWidth="1"/>
    <col min="6417" max="6417" width="9.5" style="347" customWidth="1"/>
    <col min="6418" max="6657" width="9" style="347"/>
    <col min="6658" max="6662" width="8.75" style="347" customWidth="1"/>
    <col min="6663" max="6663" width="9" style="347"/>
    <col min="6664" max="6665" width="9.875" style="347" customWidth="1"/>
    <col min="6666" max="6666" width="11" style="347" customWidth="1"/>
    <col min="6667" max="6668" width="9.875" style="347" customWidth="1"/>
    <col min="6669" max="6669" width="11" style="347" customWidth="1"/>
    <col min="6670" max="6670" width="9.75" style="347" customWidth="1"/>
    <col min="6671" max="6672" width="9.875" style="347" customWidth="1"/>
    <col min="6673" max="6673" width="9.5" style="347" customWidth="1"/>
    <col min="6674" max="6913" width="9" style="347"/>
    <col min="6914" max="6918" width="8.75" style="347" customWidth="1"/>
    <col min="6919" max="6919" width="9" style="347"/>
    <col min="6920" max="6921" width="9.875" style="347" customWidth="1"/>
    <col min="6922" max="6922" width="11" style="347" customWidth="1"/>
    <col min="6923" max="6924" width="9.875" style="347" customWidth="1"/>
    <col min="6925" max="6925" width="11" style="347" customWidth="1"/>
    <col min="6926" max="6926" width="9.75" style="347" customWidth="1"/>
    <col min="6927" max="6928" width="9.875" style="347" customWidth="1"/>
    <col min="6929" max="6929" width="9.5" style="347" customWidth="1"/>
    <col min="6930" max="7169" width="9" style="347"/>
    <col min="7170" max="7174" width="8.75" style="347" customWidth="1"/>
    <col min="7175" max="7175" width="9" style="347"/>
    <col min="7176" max="7177" width="9.875" style="347" customWidth="1"/>
    <col min="7178" max="7178" width="11" style="347" customWidth="1"/>
    <col min="7179" max="7180" width="9.875" style="347" customWidth="1"/>
    <col min="7181" max="7181" width="11" style="347" customWidth="1"/>
    <col min="7182" max="7182" width="9.75" style="347" customWidth="1"/>
    <col min="7183" max="7184" width="9.875" style="347" customWidth="1"/>
    <col min="7185" max="7185" width="9.5" style="347" customWidth="1"/>
    <col min="7186" max="7425" width="9" style="347"/>
    <col min="7426" max="7430" width="8.75" style="347" customWidth="1"/>
    <col min="7431" max="7431" width="9" style="347"/>
    <col min="7432" max="7433" width="9.875" style="347" customWidth="1"/>
    <col min="7434" max="7434" width="11" style="347" customWidth="1"/>
    <col min="7435" max="7436" width="9.875" style="347" customWidth="1"/>
    <col min="7437" max="7437" width="11" style="347" customWidth="1"/>
    <col min="7438" max="7438" width="9.75" style="347" customWidth="1"/>
    <col min="7439" max="7440" width="9.875" style="347" customWidth="1"/>
    <col min="7441" max="7441" width="9.5" style="347" customWidth="1"/>
    <col min="7442" max="7681" width="9" style="347"/>
    <col min="7682" max="7686" width="8.75" style="347" customWidth="1"/>
    <col min="7687" max="7687" width="9" style="347"/>
    <col min="7688" max="7689" width="9.875" style="347" customWidth="1"/>
    <col min="7690" max="7690" width="11" style="347" customWidth="1"/>
    <col min="7691" max="7692" width="9.875" style="347" customWidth="1"/>
    <col min="7693" max="7693" width="11" style="347" customWidth="1"/>
    <col min="7694" max="7694" width="9.75" style="347" customWidth="1"/>
    <col min="7695" max="7696" width="9.875" style="347" customWidth="1"/>
    <col min="7697" max="7697" width="9.5" style="347" customWidth="1"/>
    <col min="7698" max="7937" width="9" style="347"/>
    <col min="7938" max="7942" width="8.75" style="347" customWidth="1"/>
    <col min="7943" max="7943" width="9" style="347"/>
    <col min="7944" max="7945" width="9.875" style="347" customWidth="1"/>
    <col min="7946" max="7946" width="11" style="347" customWidth="1"/>
    <col min="7947" max="7948" width="9.875" style="347" customWidth="1"/>
    <col min="7949" max="7949" width="11" style="347" customWidth="1"/>
    <col min="7950" max="7950" width="9.75" style="347" customWidth="1"/>
    <col min="7951" max="7952" width="9.875" style="347" customWidth="1"/>
    <col min="7953" max="7953" width="9.5" style="347" customWidth="1"/>
    <col min="7954" max="8193" width="9" style="347"/>
    <col min="8194" max="8198" width="8.75" style="347" customWidth="1"/>
    <col min="8199" max="8199" width="9" style="347"/>
    <col min="8200" max="8201" width="9.875" style="347" customWidth="1"/>
    <col min="8202" max="8202" width="11" style="347" customWidth="1"/>
    <col min="8203" max="8204" width="9.875" style="347" customWidth="1"/>
    <col min="8205" max="8205" width="11" style="347" customWidth="1"/>
    <col min="8206" max="8206" width="9.75" style="347" customWidth="1"/>
    <col min="8207" max="8208" width="9.875" style="347" customWidth="1"/>
    <col min="8209" max="8209" width="9.5" style="347" customWidth="1"/>
    <col min="8210" max="8449" width="9" style="347"/>
    <col min="8450" max="8454" width="8.75" style="347" customWidth="1"/>
    <col min="8455" max="8455" width="9" style="347"/>
    <col min="8456" max="8457" width="9.875" style="347" customWidth="1"/>
    <col min="8458" max="8458" width="11" style="347" customWidth="1"/>
    <col min="8459" max="8460" width="9.875" style="347" customWidth="1"/>
    <col min="8461" max="8461" width="11" style="347" customWidth="1"/>
    <col min="8462" max="8462" width="9.75" style="347" customWidth="1"/>
    <col min="8463" max="8464" width="9.875" style="347" customWidth="1"/>
    <col min="8465" max="8465" width="9.5" style="347" customWidth="1"/>
    <col min="8466" max="8705" width="9" style="347"/>
    <col min="8706" max="8710" width="8.75" style="347" customWidth="1"/>
    <col min="8711" max="8711" width="9" style="347"/>
    <col min="8712" max="8713" width="9.875" style="347" customWidth="1"/>
    <col min="8714" max="8714" width="11" style="347" customWidth="1"/>
    <col min="8715" max="8716" width="9.875" style="347" customWidth="1"/>
    <col min="8717" max="8717" width="11" style="347" customWidth="1"/>
    <col min="8718" max="8718" width="9.75" style="347" customWidth="1"/>
    <col min="8719" max="8720" width="9.875" style="347" customWidth="1"/>
    <col min="8721" max="8721" width="9.5" style="347" customWidth="1"/>
    <col min="8722" max="8961" width="9" style="347"/>
    <col min="8962" max="8966" width="8.75" style="347" customWidth="1"/>
    <col min="8967" max="8967" width="9" style="347"/>
    <col min="8968" max="8969" width="9.875" style="347" customWidth="1"/>
    <col min="8970" max="8970" width="11" style="347" customWidth="1"/>
    <col min="8971" max="8972" width="9.875" style="347" customWidth="1"/>
    <col min="8973" max="8973" width="11" style="347" customWidth="1"/>
    <col min="8974" max="8974" width="9.75" style="347" customWidth="1"/>
    <col min="8975" max="8976" width="9.875" style="347" customWidth="1"/>
    <col min="8977" max="8977" width="9.5" style="347" customWidth="1"/>
    <col min="8978" max="9217" width="9" style="347"/>
    <col min="9218" max="9222" width="8.75" style="347" customWidth="1"/>
    <col min="9223" max="9223" width="9" style="347"/>
    <col min="9224" max="9225" width="9.875" style="347" customWidth="1"/>
    <col min="9226" max="9226" width="11" style="347" customWidth="1"/>
    <col min="9227" max="9228" width="9.875" style="347" customWidth="1"/>
    <col min="9229" max="9229" width="11" style="347" customWidth="1"/>
    <col min="9230" max="9230" width="9.75" style="347" customWidth="1"/>
    <col min="9231" max="9232" width="9.875" style="347" customWidth="1"/>
    <col min="9233" max="9233" width="9.5" style="347" customWidth="1"/>
    <col min="9234" max="9473" width="9" style="347"/>
    <col min="9474" max="9478" width="8.75" style="347" customWidth="1"/>
    <col min="9479" max="9479" width="9" style="347"/>
    <col min="9480" max="9481" width="9.875" style="347" customWidth="1"/>
    <col min="9482" max="9482" width="11" style="347" customWidth="1"/>
    <col min="9483" max="9484" width="9.875" style="347" customWidth="1"/>
    <col min="9485" max="9485" width="11" style="347" customWidth="1"/>
    <col min="9486" max="9486" width="9.75" style="347" customWidth="1"/>
    <col min="9487" max="9488" width="9.875" style="347" customWidth="1"/>
    <col min="9489" max="9489" width="9.5" style="347" customWidth="1"/>
    <col min="9490" max="9729" width="9" style="347"/>
    <col min="9730" max="9734" width="8.75" style="347" customWidth="1"/>
    <col min="9735" max="9735" width="9" style="347"/>
    <col min="9736" max="9737" width="9.875" style="347" customWidth="1"/>
    <col min="9738" max="9738" width="11" style="347" customWidth="1"/>
    <col min="9739" max="9740" width="9.875" style="347" customWidth="1"/>
    <col min="9741" max="9741" width="11" style="347" customWidth="1"/>
    <col min="9742" max="9742" width="9.75" style="347" customWidth="1"/>
    <col min="9743" max="9744" width="9.875" style="347" customWidth="1"/>
    <col min="9745" max="9745" width="9.5" style="347" customWidth="1"/>
    <col min="9746" max="9985" width="9" style="347"/>
    <col min="9986" max="9990" width="8.75" style="347" customWidth="1"/>
    <col min="9991" max="9991" width="9" style="347"/>
    <col min="9992" max="9993" width="9.875" style="347" customWidth="1"/>
    <col min="9994" max="9994" width="11" style="347" customWidth="1"/>
    <col min="9995" max="9996" width="9.875" style="347" customWidth="1"/>
    <col min="9997" max="9997" width="11" style="347" customWidth="1"/>
    <col min="9998" max="9998" width="9.75" style="347" customWidth="1"/>
    <col min="9999" max="10000" width="9.875" style="347" customWidth="1"/>
    <col min="10001" max="10001" width="9.5" style="347" customWidth="1"/>
    <col min="10002" max="10241" width="9" style="347"/>
    <col min="10242" max="10246" width="8.75" style="347" customWidth="1"/>
    <col min="10247" max="10247" width="9" style="347"/>
    <col min="10248" max="10249" width="9.875" style="347" customWidth="1"/>
    <col min="10250" max="10250" width="11" style="347" customWidth="1"/>
    <col min="10251" max="10252" width="9.875" style="347" customWidth="1"/>
    <col min="10253" max="10253" width="11" style="347" customWidth="1"/>
    <col min="10254" max="10254" width="9.75" style="347" customWidth="1"/>
    <col min="10255" max="10256" width="9.875" style="347" customWidth="1"/>
    <col min="10257" max="10257" width="9.5" style="347" customWidth="1"/>
    <col min="10258" max="10497" width="9" style="347"/>
    <col min="10498" max="10502" width="8.75" style="347" customWidth="1"/>
    <col min="10503" max="10503" width="9" style="347"/>
    <col min="10504" max="10505" width="9.875" style="347" customWidth="1"/>
    <col min="10506" max="10506" width="11" style="347" customWidth="1"/>
    <col min="10507" max="10508" width="9.875" style="347" customWidth="1"/>
    <col min="10509" max="10509" width="11" style="347" customWidth="1"/>
    <col min="10510" max="10510" width="9.75" style="347" customWidth="1"/>
    <col min="10511" max="10512" width="9.875" style="347" customWidth="1"/>
    <col min="10513" max="10513" width="9.5" style="347" customWidth="1"/>
    <col min="10514" max="10753" width="9" style="347"/>
    <col min="10754" max="10758" width="8.75" style="347" customWidth="1"/>
    <col min="10759" max="10759" width="9" style="347"/>
    <col min="10760" max="10761" width="9.875" style="347" customWidth="1"/>
    <col min="10762" max="10762" width="11" style="347" customWidth="1"/>
    <col min="10763" max="10764" width="9.875" style="347" customWidth="1"/>
    <col min="10765" max="10765" width="11" style="347" customWidth="1"/>
    <col min="10766" max="10766" width="9.75" style="347" customWidth="1"/>
    <col min="10767" max="10768" width="9.875" style="347" customWidth="1"/>
    <col min="10769" max="10769" width="9.5" style="347" customWidth="1"/>
    <col min="10770" max="11009" width="9" style="347"/>
    <col min="11010" max="11014" width="8.75" style="347" customWidth="1"/>
    <col min="11015" max="11015" width="9" style="347"/>
    <col min="11016" max="11017" width="9.875" style="347" customWidth="1"/>
    <col min="11018" max="11018" width="11" style="347" customWidth="1"/>
    <col min="11019" max="11020" width="9.875" style="347" customWidth="1"/>
    <col min="11021" max="11021" width="11" style="347" customWidth="1"/>
    <col min="11022" max="11022" width="9.75" style="347" customWidth="1"/>
    <col min="11023" max="11024" width="9.875" style="347" customWidth="1"/>
    <col min="11025" max="11025" width="9.5" style="347" customWidth="1"/>
    <col min="11026" max="11265" width="9" style="347"/>
    <col min="11266" max="11270" width="8.75" style="347" customWidth="1"/>
    <col min="11271" max="11271" width="9" style="347"/>
    <col min="11272" max="11273" width="9.875" style="347" customWidth="1"/>
    <col min="11274" max="11274" width="11" style="347" customWidth="1"/>
    <col min="11275" max="11276" width="9.875" style="347" customWidth="1"/>
    <col min="11277" max="11277" width="11" style="347" customWidth="1"/>
    <col min="11278" max="11278" width="9.75" style="347" customWidth="1"/>
    <col min="11279" max="11280" width="9.875" style="347" customWidth="1"/>
    <col min="11281" max="11281" width="9.5" style="347" customWidth="1"/>
    <col min="11282" max="11521" width="9" style="347"/>
    <col min="11522" max="11526" width="8.75" style="347" customWidth="1"/>
    <col min="11527" max="11527" width="9" style="347"/>
    <col min="11528" max="11529" width="9.875" style="347" customWidth="1"/>
    <col min="11530" max="11530" width="11" style="347" customWidth="1"/>
    <col min="11531" max="11532" width="9.875" style="347" customWidth="1"/>
    <col min="11533" max="11533" width="11" style="347" customWidth="1"/>
    <col min="11534" max="11534" width="9.75" style="347" customWidth="1"/>
    <col min="11535" max="11536" width="9.875" style="347" customWidth="1"/>
    <col min="11537" max="11537" width="9.5" style="347" customWidth="1"/>
    <col min="11538" max="11777" width="9" style="347"/>
    <col min="11778" max="11782" width="8.75" style="347" customWidth="1"/>
    <col min="11783" max="11783" width="9" style="347"/>
    <col min="11784" max="11785" width="9.875" style="347" customWidth="1"/>
    <col min="11786" max="11786" width="11" style="347" customWidth="1"/>
    <col min="11787" max="11788" width="9.875" style="347" customWidth="1"/>
    <col min="11789" max="11789" width="11" style="347" customWidth="1"/>
    <col min="11790" max="11790" width="9.75" style="347" customWidth="1"/>
    <col min="11791" max="11792" width="9.875" style="347" customWidth="1"/>
    <col min="11793" max="11793" width="9.5" style="347" customWidth="1"/>
    <col min="11794" max="12033" width="9" style="347"/>
    <col min="12034" max="12038" width="8.75" style="347" customWidth="1"/>
    <col min="12039" max="12039" width="9" style="347"/>
    <col min="12040" max="12041" width="9.875" style="347" customWidth="1"/>
    <col min="12042" max="12042" width="11" style="347" customWidth="1"/>
    <col min="12043" max="12044" width="9.875" style="347" customWidth="1"/>
    <col min="12045" max="12045" width="11" style="347" customWidth="1"/>
    <col min="12046" max="12046" width="9.75" style="347" customWidth="1"/>
    <col min="12047" max="12048" width="9.875" style="347" customWidth="1"/>
    <col min="12049" max="12049" width="9.5" style="347" customWidth="1"/>
    <col min="12050" max="12289" width="9" style="347"/>
    <col min="12290" max="12294" width="8.75" style="347" customWidth="1"/>
    <col min="12295" max="12295" width="9" style="347"/>
    <col min="12296" max="12297" width="9.875" style="347" customWidth="1"/>
    <col min="12298" max="12298" width="11" style="347" customWidth="1"/>
    <col min="12299" max="12300" width="9.875" style="347" customWidth="1"/>
    <col min="12301" max="12301" width="11" style="347" customWidth="1"/>
    <col min="12302" max="12302" width="9.75" style="347" customWidth="1"/>
    <col min="12303" max="12304" width="9.875" style="347" customWidth="1"/>
    <col min="12305" max="12305" width="9.5" style="347" customWidth="1"/>
    <col min="12306" max="12545" width="9" style="347"/>
    <col min="12546" max="12550" width="8.75" style="347" customWidth="1"/>
    <col min="12551" max="12551" width="9" style="347"/>
    <col min="12552" max="12553" width="9.875" style="347" customWidth="1"/>
    <col min="12554" max="12554" width="11" style="347" customWidth="1"/>
    <col min="12555" max="12556" width="9.875" style="347" customWidth="1"/>
    <col min="12557" max="12557" width="11" style="347" customWidth="1"/>
    <col min="12558" max="12558" width="9.75" style="347" customWidth="1"/>
    <col min="12559" max="12560" width="9.875" style="347" customWidth="1"/>
    <col min="12561" max="12561" width="9.5" style="347" customWidth="1"/>
    <col min="12562" max="12801" width="9" style="347"/>
    <col min="12802" max="12806" width="8.75" style="347" customWidth="1"/>
    <col min="12807" max="12807" width="9" style="347"/>
    <col min="12808" max="12809" width="9.875" style="347" customWidth="1"/>
    <col min="12810" max="12810" width="11" style="347" customWidth="1"/>
    <col min="12811" max="12812" width="9.875" style="347" customWidth="1"/>
    <col min="12813" max="12813" width="11" style="347" customWidth="1"/>
    <col min="12814" max="12814" width="9.75" style="347" customWidth="1"/>
    <col min="12815" max="12816" width="9.875" style="347" customWidth="1"/>
    <col min="12817" max="12817" width="9.5" style="347" customWidth="1"/>
    <col min="12818" max="13057" width="9" style="347"/>
    <col min="13058" max="13062" width="8.75" style="347" customWidth="1"/>
    <col min="13063" max="13063" width="9" style="347"/>
    <col min="13064" max="13065" width="9.875" style="347" customWidth="1"/>
    <col min="13066" max="13066" width="11" style="347" customWidth="1"/>
    <col min="13067" max="13068" width="9.875" style="347" customWidth="1"/>
    <col min="13069" max="13069" width="11" style="347" customWidth="1"/>
    <col min="13070" max="13070" width="9.75" style="347" customWidth="1"/>
    <col min="13071" max="13072" width="9.875" style="347" customWidth="1"/>
    <col min="13073" max="13073" width="9.5" style="347" customWidth="1"/>
    <col min="13074" max="13313" width="9" style="347"/>
    <col min="13314" max="13318" width="8.75" style="347" customWidth="1"/>
    <col min="13319" max="13319" width="9" style="347"/>
    <col min="13320" max="13321" width="9.875" style="347" customWidth="1"/>
    <col min="13322" max="13322" width="11" style="347" customWidth="1"/>
    <col min="13323" max="13324" width="9.875" style="347" customWidth="1"/>
    <col min="13325" max="13325" width="11" style="347" customWidth="1"/>
    <col min="13326" max="13326" width="9.75" style="347" customWidth="1"/>
    <col min="13327" max="13328" width="9.875" style="347" customWidth="1"/>
    <col min="13329" max="13329" width="9.5" style="347" customWidth="1"/>
    <col min="13330" max="13569" width="9" style="347"/>
    <col min="13570" max="13574" width="8.75" style="347" customWidth="1"/>
    <col min="13575" max="13575" width="9" style="347"/>
    <col min="13576" max="13577" width="9.875" style="347" customWidth="1"/>
    <col min="13578" max="13578" width="11" style="347" customWidth="1"/>
    <col min="13579" max="13580" width="9.875" style="347" customWidth="1"/>
    <col min="13581" max="13581" width="11" style="347" customWidth="1"/>
    <col min="13582" max="13582" width="9.75" style="347" customWidth="1"/>
    <col min="13583" max="13584" width="9.875" style="347" customWidth="1"/>
    <col min="13585" max="13585" width="9.5" style="347" customWidth="1"/>
    <col min="13586" max="13825" width="9" style="347"/>
    <col min="13826" max="13830" width="8.75" style="347" customWidth="1"/>
    <col min="13831" max="13831" width="9" style="347"/>
    <col min="13832" max="13833" width="9.875" style="347" customWidth="1"/>
    <col min="13834" max="13834" width="11" style="347" customWidth="1"/>
    <col min="13835" max="13836" width="9.875" style="347" customWidth="1"/>
    <col min="13837" max="13837" width="11" style="347" customWidth="1"/>
    <col min="13838" max="13838" width="9.75" style="347" customWidth="1"/>
    <col min="13839" max="13840" width="9.875" style="347" customWidth="1"/>
    <col min="13841" max="13841" width="9.5" style="347" customWidth="1"/>
    <col min="13842" max="14081" width="9" style="347"/>
    <col min="14082" max="14086" width="8.75" style="347" customWidth="1"/>
    <col min="14087" max="14087" width="9" style="347"/>
    <col min="14088" max="14089" width="9.875" style="347" customWidth="1"/>
    <col min="14090" max="14090" width="11" style="347" customWidth="1"/>
    <col min="14091" max="14092" width="9.875" style="347" customWidth="1"/>
    <col min="14093" max="14093" width="11" style="347" customWidth="1"/>
    <col min="14094" max="14094" width="9.75" style="347" customWidth="1"/>
    <col min="14095" max="14096" width="9.875" style="347" customWidth="1"/>
    <col min="14097" max="14097" width="9.5" style="347" customWidth="1"/>
    <col min="14098" max="14337" width="9" style="347"/>
    <col min="14338" max="14342" width="8.75" style="347" customWidth="1"/>
    <col min="14343" max="14343" width="9" style="347"/>
    <col min="14344" max="14345" width="9.875" style="347" customWidth="1"/>
    <col min="14346" max="14346" width="11" style="347" customWidth="1"/>
    <col min="14347" max="14348" width="9.875" style="347" customWidth="1"/>
    <col min="14349" max="14349" width="11" style="347" customWidth="1"/>
    <col min="14350" max="14350" width="9.75" style="347" customWidth="1"/>
    <col min="14351" max="14352" width="9.875" style="347" customWidth="1"/>
    <col min="14353" max="14353" width="9.5" style="347" customWidth="1"/>
    <col min="14354" max="14593" width="9" style="347"/>
    <col min="14594" max="14598" width="8.75" style="347" customWidth="1"/>
    <col min="14599" max="14599" width="9" style="347"/>
    <col min="14600" max="14601" width="9.875" style="347" customWidth="1"/>
    <col min="14602" max="14602" width="11" style="347" customWidth="1"/>
    <col min="14603" max="14604" width="9.875" style="347" customWidth="1"/>
    <col min="14605" max="14605" width="11" style="347" customWidth="1"/>
    <col min="14606" max="14606" width="9.75" style="347" customWidth="1"/>
    <col min="14607" max="14608" width="9.875" style="347" customWidth="1"/>
    <col min="14609" max="14609" width="9.5" style="347" customWidth="1"/>
    <col min="14610" max="14849" width="9" style="347"/>
    <col min="14850" max="14854" width="8.75" style="347" customWidth="1"/>
    <col min="14855" max="14855" width="9" style="347"/>
    <col min="14856" max="14857" width="9.875" style="347" customWidth="1"/>
    <col min="14858" max="14858" width="11" style="347" customWidth="1"/>
    <col min="14859" max="14860" width="9.875" style="347" customWidth="1"/>
    <col min="14861" max="14861" width="11" style="347" customWidth="1"/>
    <col min="14862" max="14862" width="9.75" style="347" customWidth="1"/>
    <col min="14863" max="14864" width="9.875" style="347" customWidth="1"/>
    <col min="14865" max="14865" width="9.5" style="347" customWidth="1"/>
    <col min="14866" max="15105" width="9" style="347"/>
    <col min="15106" max="15110" width="8.75" style="347" customWidth="1"/>
    <col min="15111" max="15111" width="9" style="347"/>
    <col min="15112" max="15113" width="9.875" style="347" customWidth="1"/>
    <col min="15114" max="15114" width="11" style="347" customWidth="1"/>
    <col min="15115" max="15116" width="9.875" style="347" customWidth="1"/>
    <col min="15117" max="15117" width="11" style="347" customWidth="1"/>
    <col min="15118" max="15118" width="9.75" style="347" customWidth="1"/>
    <col min="15119" max="15120" width="9.875" style="347" customWidth="1"/>
    <col min="15121" max="15121" width="9.5" style="347" customWidth="1"/>
    <col min="15122" max="15361" width="9" style="347"/>
    <col min="15362" max="15366" width="8.75" style="347" customWidth="1"/>
    <col min="15367" max="15367" width="9" style="347"/>
    <col min="15368" max="15369" width="9.875" style="347" customWidth="1"/>
    <col min="15370" max="15370" width="11" style="347" customWidth="1"/>
    <col min="15371" max="15372" width="9.875" style="347" customWidth="1"/>
    <col min="15373" max="15373" width="11" style="347" customWidth="1"/>
    <col min="15374" max="15374" width="9.75" style="347" customWidth="1"/>
    <col min="15375" max="15376" width="9.875" style="347" customWidth="1"/>
    <col min="15377" max="15377" width="9.5" style="347" customWidth="1"/>
    <col min="15378" max="15617" width="9" style="347"/>
    <col min="15618" max="15622" width="8.75" style="347" customWidth="1"/>
    <col min="15623" max="15623" width="9" style="347"/>
    <col min="15624" max="15625" width="9.875" style="347" customWidth="1"/>
    <col min="15626" max="15626" width="11" style="347" customWidth="1"/>
    <col min="15627" max="15628" width="9.875" style="347" customWidth="1"/>
    <col min="15629" max="15629" width="11" style="347" customWidth="1"/>
    <col min="15630" max="15630" width="9.75" style="347" customWidth="1"/>
    <col min="15631" max="15632" width="9.875" style="347" customWidth="1"/>
    <col min="15633" max="15633" width="9.5" style="347" customWidth="1"/>
    <col min="15634" max="15873" width="9" style="347"/>
    <col min="15874" max="15878" width="8.75" style="347" customWidth="1"/>
    <col min="15879" max="15879" width="9" style="347"/>
    <col min="15880" max="15881" width="9.875" style="347" customWidth="1"/>
    <col min="15882" max="15882" width="11" style="347" customWidth="1"/>
    <col min="15883" max="15884" width="9.875" style="347" customWidth="1"/>
    <col min="15885" max="15885" width="11" style="347" customWidth="1"/>
    <col min="15886" max="15886" width="9.75" style="347" customWidth="1"/>
    <col min="15887" max="15888" width="9.875" style="347" customWidth="1"/>
    <col min="15889" max="15889" width="9.5" style="347" customWidth="1"/>
    <col min="15890" max="16129" width="9" style="347"/>
    <col min="16130" max="16134" width="8.75" style="347" customWidth="1"/>
    <col min="16135" max="16135" width="9" style="347"/>
    <col min="16136" max="16137" width="9.875" style="347" customWidth="1"/>
    <col min="16138" max="16138" width="11" style="347" customWidth="1"/>
    <col min="16139" max="16140" width="9.875" style="347" customWidth="1"/>
    <col min="16141" max="16141" width="11" style="347" customWidth="1"/>
    <col min="16142" max="16142" width="9.75" style="347" customWidth="1"/>
    <col min="16143" max="16144" width="9.875" style="347" customWidth="1"/>
    <col min="16145" max="16145" width="9.5" style="347" customWidth="1"/>
    <col min="16146" max="16384" width="9" style="347"/>
  </cols>
  <sheetData>
    <row r="1" spans="1:56" s="332" customFormat="1" ht="24" customHeight="1">
      <c r="A1" s="573" t="s">
        <v>295</v>
      </c>
      <c r="B1" s="451"/>
      <c r="C1" s="451"/>
      <c r="D1" s="451"/>
      <c r="E1" s="451"/>
      <c r="F1" s="451"/>
      <c r="G1" s="451"/>
      <c r="H1" s="451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</row>
    <row r="2" spans="1:56" s="332" customFormat="1" ht="18" customHeight="1" thickBo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</row>
    <row r="3" spans="1:56" s="336" customFormat="1" ht="21" customHeight="1">
      <c r="A3" s="574" t="s">
        <v>274</v>
      </c>
      <c r="B3" s="571" t="s">
        <v>275</v>
      </c>
      <c r="C3" s="571"/>
      <c r="D3" s="571"/>
      <c r="E3" s="571"/>
      <c r="F3" s="571"/>
      <c r="G3" s="567" t="s">
        <v>276</v>
      </c>
      <c r="H3" s="571" t="s">
        <v>277</v>
      </c>
      <c r="I3" s="571"/>
      <c r="J3" s="567" t="s">
        <v>278</v>
      </c>
      <c r="K3" s="569" t="s">
        <v>279</v>
      </c>
      <c r="L3" s="567" t="s">
        <v>280</v>
      </c>
      <c r="M3" s="567" t="s">
        <v>84</v>
      </c>
      <c r="N3" s="569" t="s">
        <v>281</v>
      </c>
      <c r="O3" s="571" t="s">
        <v>282</v>
      </c>
      <c r="P3" s="571"/>
      <c r="Q3" s="572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</row>
    <row r="4" spans="1:56" s="339" customFormat="1" ht="31.5" customHeight="1">
      <c r="A4" s="575"/>
      <c r="B4" s="377" t="s">
        <v>85</v>
      </c>
      <c r="C4" s="377" t="s">
        <v>86</v>
      </c>
      <c r="D4" s="377" t="s">
        <v>283</v>
      </c>
      <c r="E4" s="377" t="s">
        <v>87</v>
      </c>
      <c r="F4" s="377" t="s">
        <v>284</v>
      </c>
      <c r="G4" s="568"/>
      <c r="H4" s="377" t="s">
        <v>85</v>
      </c>
      <c r="I4" s="377" t="s">
        <v>285</v>
      </c>
      <c r="J4" s="568"/>
      <c r="K4" s="570"/>
      <c r="L4" s="568"/>
      <c r="M4" s="568"/>
      <c r="N4" s="570"/>
      <c r="O4" s="377" t="s">
        <v>88</v>
      </c>
      <c r="P4" s="377" t="s">
        <v>89</v>
      </c>
      <c r="Q4" s="389" t="s">
        <v>286</v>
      </c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8"/>
      <c r="BB4" s="338"/>
      <c r="BC4" s="338"/>
      <c r="BD4" s="338"/>
    </row>
    <row r="5" spans="1:56" s="339" customFormat="1" ht="24" customHeight="1">
      <c r="A5" s="390" t="s">
        <v>18</v>
      </c>
      <c r="B5" s="378">
        <v>14.958333333333334</v>
      </c>
      <c r="C5" s="378">
        <v>20.391666666666669</v>
      </c>
      <c r="D5" s="378">
        <v>37.9</v>
      </c>
      <c r="E5" s="378">
        <v>10.35</v>
      </c>
      <c r="F5" s="378">
        <v>-12.5</v>
      </c>
      <c r="G5" s="378">
        <v>996.4</v>
      </c>
      <c r="H5" s="62">
        <v>56.25</v>
      </c>
      <c r="I5" s="62">
        <v>18</v>
      </c>
      <c r="J5" s="378">
        <v>1016.4250000000001</v>
      </c>
      <c r="K5" s="378">
        <v>5.15</v>
      </c>
      <c r="L5" s="378">
        <v>4.4416666666666664</v>
      </c>
      <c r="M5" s="378">
        <v>2693.5</v>
      </c>
      <c r="N5" s="378">
        <v>2.7</v>
      </c>
      <c r="O5" s="378">
        <v>2.0083333333333337</v>
      </c>
      <c r="P5" s="378">
        <v>5.3</v>
      </c>
      <c r="Q5" s="391">
        <v>9.6999999999999993</v>
      </c>
    </row>
    <row r="6" spans="1:56" s="339" customFormat="1" ht="24" customHeight="1">
      <c r="A6" s="390" t="s">
        <v>19</v>
      </c>
      <c r="B6" s="378">
        <v>13.975</v>
      </c>
      <c r="C6" s="378">
        <v>19.266666666666669</v>
      </c>
      <c r="D6" s="378">
        <v>37.4</v>
      </c>
      <c r="E6" s="378">
        <v>9.2750000000000004</v>
      </c>
      <c r="F6" s="378">
        <v>-8.6</v>
      </c>
      <c r="G6" s="378">
        <v>1023</v>
      </c>
      <c r="H6" s="379">
        <v>64.916666666666671</v>
      </c>
      <c r="I6" s="379">
        <v>9</v>
      </c>
      <c r="J6" s="378">
        <v>1015.7166666666668</v>
      </c>
      <c r="K6" s="378">
        <v>6.5</v>
      </c>
      <c r="L6" s="378">
        <v>4.9916666666666671</v>
      </c>
      <c r="M6" s="378">
        <v>2094.4</v>
      </c>
      <c r="N6" s="378">
        <v>3.5</v>
      </c>
      <c r="O6" s="378">
        <v>2.1583333333333332</v>
      </c>
      <c r="P6" s="378">
        <v>12.1</v>
      </c>
      <c r="Q6" s="391">
        <v>20.8</v>
      </c>
    </row>
    <row r="7" spans="1:56" s="339" customFormat="1" ht="24" customHeight="1">
      <c r="A7" s="390" t="s">
        <v>34</v>
      </c>
      <c r="B7" s="378">
        <v>14.358333333333334</v>
      </c>
      <c r="C7" s="378">
        <v>19.716666666666665</v>
      </c>
      <c r="D7" s="378">
        <v>38.299999999999997</v>
      </c>
      <c r="E7" s="378">
        <v>9.6333333333333346</v>
      </c>
      <c r="F7" s="378">
        <v>-9.4</v>
      </c>
      <c r="G7" s="378">
        <v>886.8</v>
      </c>
      <c r="H7" s="379">
        <v>65.833333333333329</v>
      </c>
      <c r="I7" s="379">
        <v>7</v>
      </c>
      <c r="J7" s="378">
        <v>1015.65</v>
      </c>
      <c r="K7" s="378">
        <v>7.0166666666666666</v>
      </c>
      <c r="L7" s="378">
        <v>4.8999999999999995</v>
      </c>
      <c r="M7" s="378">
        <v>2246.9000000000005</v>
      </c>
      <c r="N7" s="378">
        <v>0.5</v>
      </c>
      <c r="O7" s="378">
        <v>2.1583333333333328</v>
      </c>
      <c r="P7" s="378">
        <v>10.4</v>
      </c>
      <c r="Q7" s="391">
        <v>21.7</v>
      </c>
      <c r="R7" s="340"/>
      <c r="S7" s="340"/>
      <c r="T7" s="340"/>
      <c r="U7" s="340"/>
      <c r="V7" s="340"/>
    </row>
    <row r="8" spans="1:56" s="339" customFormat="1" ht="24" customHeight="1">
      <c r="A8" s="390" t="s">
        <v>94</v>
      </c>
      <c r="B8" s="378">
        <v>14.608333333333334</v>
      </c>
      <c r="C8" s="378">
        <v>19.783333333333335</v>
      </c>
      <c r="D8" s="378">
        <v>38.1</v>
      </c>
      <c r="E8" s="378">
        <v>10.083333333333334</v>
      </c>
      <c r="F8" s="378">
        <v>-13</v>
      </c>
      <c r="G8" s="378">
        <v>1227.3</v>
      </c>
      <c r="H8" s="379">
        <v>63.666666666666664</v>
      </c>
      <c r="I8" s="379">
        <v>13</v>
      </c>
      <c r="J8" s="378">
        <v>1015.7083333333334</v>
      </c>
      <c r="K8" s="378">
        <v>6.8916666666666684</v>
      </c>
      <c r="L8" s="378">
        <v>5.0916666666666668</v>
      </c>
      <c r="M8" s="378">
        <v>2277.2999999999997</v>
      </c>
      <c r="N8" s="380">
        <v>5.2</v>
      </c>
      <c r="O8" s="378">
        <v>2.1083333333333334</v>
      </c>
      <c r="P8" s="378">
        <v>12.1</v>
      </c>
      <c r="Q8" s="391">
        <v>21.4</v>
      </c>
      <c r="R8" s="340"/>
      <c r="S8" s="340"/>
      <c r="T8" s="340"/>
      <c r="U8" s="340"/>
      <c r="V8" s="340"/>
    </row>
    <row r="9" spans="1:56" s="339" customFormat="1" ht="24" customHeight="1">
      <c r="A9" s="390" t="s">
        <v>117</v>
      </c>
      <c r="B9" s="378">
        <v>14.383333333333333</v>
      </c>
      <c r="C9" s="378">
        <v>20.074999999999999</v>
      </c>
      <c r="D9" s="378">
        <v>38.4</v>
      </c>
      <c r="E9" s="378">
        <v>9.3083333333333336</v>
      </c>
      <c r="F9" s="378">
        <v>-10.199999999999999</v>
      </c>
      <c r="G9" s="378">
        <v>663.69999999999993</v>
      </c>
      <c r="H9" s="379">
        <v>58.333333333333336</v>
      </c>
      <c r="I9" s="379">
        <v>7</v>
      </c>
      <c r="J9" s="378">
        <v>1016.0250000000001</v>
      </c>
      <c r="K9" s="378">
        <v>5.0583333333333327</v>
      </c>
      <c r="L9" s="378">
        <v>4.3999999999999995</v>
      </c>
      <c r="M9" s="378">
        <v>2621.6</v>
      </c>
      <c r="N9" s="380">
        <v>2</v>
      </c>
      <c r="O9" s="378">
        <v>2.2416666666666667</v>
      </c>
      <c r="P9" s="378">
        <v>9.9</v>
      </c>
      <c r="Q9" s="391">
        <v>16.8</v>
      </c>
      <c r="R9" s="340"/>
      <c r="S9" s="340"/>
      <c r="T9" s="340"/>
      <c r="U9" s="340"/>
      <c r="V9" s="340"/>
    </row>
    <row r="10" spans="1:56" s="339" customFormat="1" ht="24" customHeight="1">
      <c r="A10" s="390" t="s">
        <v>287</v>
      </c>
      <c r="B10" s="378">
        <f>AVERAGE(B12:B23)</f>
        <v>14.116666666666669</v>
      </c>
      <c r="C10" s="378">
        <f>AVERAGE(C12:C23)</f>
        <v>19.599999999999998</v>
      </c>
      <c r="D10" s="378">
        <f>MAX(D12:D23)</f>
        <v>39.200000000000003</v>
      </c>
      <c r="E10" s="378">
        <f>AVERAGE(E12:E23)</f>
        <v>9.2416666666666671</v>
      </c>
      <c r="F10" s="378">
        <f>MIN(F12:F23)</f>
        <v>-13.9</v>
      </c>
      <c r="G10" s="378">
        <f>SUM(G12:G23)</f>
        <v>1297.5999999999999</v>
      </c>
      <c r="H10" s="379">
        <f>AVERAGE(H12:H23)</f>
        <v>58.666666666666664</v>
      </c>
      <c r="I10" s="379">
        <f>MIN(I12:I23)</f>
        <v>8</v>
      </c>
      <c r="J10" s="381">
        <f>AVERAGE(J12:J23)</f>
        <v>1016.5499999999998</v>
      </c>
      <c r="K10" s="381">
        <f>AVERAGE(K12:K23)</f>
        <v>4.9333333333333336</v>
      </c>
      <c r="L10" s="381">
        <f>AVERAGE(L12:L23)</f>
        <v>4.7750000000000004</v>
      </c>
      <c r="M10" s="378">
        <f>SUM(M12:M23)</f>
        <v>2495.2999999999997</v>
      </c>
      <c r="N10" s="380">
        <f>MAX(N12:N23)</f>
        <v>7.5</v>
      </c>
      <c r="O10" s="381">
        <f>AVERAGE(O12:O23)</f>
        <v>2.1833333333333331</v>
      </c>
      <c r="P10" s="380">
        <f>MAX(P12:P23)</f>
        <v>10.5</v>
      </c>
      <c r="Q10" s="392">
        <f>MAX(Q12:Q23)</f>
        <v>18.7</v>
      </c>
      <c r="R10" s="340"/>
      <c r="S10" s="340"/>
      <c r="T10" s="340"/>
      <c r="U10" s="340"/>
      <c r="V10" s="340"/>
    </row>
    <row r="11" spans="1:56" s="339" customFormat="1" ht="24" customHeight="1">
      <c r="A11" s="393"/>
      <c r="B11" s="378"/>
      <c r="C11" s="378"/>
      <c r="D11" s="378"/>
      <c r="E11" s="378"/>
      <c r="F11" s="378"/>
      <c r="G11" s="378"/>
      <c r="H11" s="379"/>
      <c r="I11" s="379"/>
      <c r="J11" s="378"/>
      <c r="K11" s="378"/>
      <c r="L11" s="378"/>
      <c r="M11" s="378"/>
      <c r="N11" s="378"/>
      <c r="O11" s="378"/>
      <c r="P11" s="378"/>
      <c r="Q11" s="392"/>
    </row>
    <row r="12" spans="1:56" s="339" customFormat="1" ht="24" customHeight="1">
      <c r="A12" s="390" t="s">
        <v>42</v>
      </c>
      <c r="B12" s="378">
        <v>-0.9</v>
      </c>
      <c r="C12" s="378">
        <v>4</v>
      </c>
      <c r="D12" s="378">
        <v>13.2</v>
      </c>
      <c r="E12" s="378">
        <v>-5.2</v>
      </c>
      <c r="F12" s="378">
        <v>-13.9</v>
      </c>
      <c r="G12" s="380">
        <v>21.1</v>
      </c>
      <c r="H12" s="62">
        <v>49</v>
      </c>
      <c r="I12" s="62">
        <v>11</v>
      </c>
      <c r="J12" s="378">
        <v>1023.2</v>
      </c>
      <c r="K12" s="378">
        <v>-11.4</v>
      </c>
      <c r="L12" s="380">
        <v>3.9</v>
      </c>
      <c r="M12" s="378">
        <v>216.3</v>
      </c>
      <c r="N12" s="382">
        <v>1</v>
      </c>
      <c r="O12" s="378">
        <v>2.5</v>
      </c>
      <c r="P12" s="378">
        <v>9.1</v>
      </c>
      <c r="Q12" s="392">
        <v>16.3</v>
      </c>
    </row>
    <row r="13" spans="1:56" s="339" customFormat="1" ht="24" customHeight="1">
      <c r="A13" s="390" t="s">
        <v>90</v>
      </c>
      <c r="B13" s="378">
        <v>1.3</v>
      </c>
      <c r="C13" s="378">
        <v>7.1</v>
      </c>
      <c r="D13" s="378">
        <v>15</v>
      </c>
      <c r="E13" s="378">
        <v>-4.2</v>
      </c>
      <c r="F13" s="378">
        <v>-10.9</v>
      </c>
      <c r="G13" s="378">
        <v>25.1</v>
      </c>
      <c r="H13" s="62">
        <v>40</v>
      </c>
      <c r="I13" s="62">
        <v>8</v>
      </c>
      <c r="J13" s="378">
        <v>1022.5</v>
      </c>
      <c r="K13" s="378">
        <v>-12.3</v>
      </c>
      <c r="L13" s="378">
        <v>3.6</v>
      </c>
      <c r="M13" s="378">
        <v>209</v>
      </c>
      <c r="N13" s="382">
        <v>0.3</v>
      </c>
      <c r="O13" s="378">
        <v>2.5</v>
      </c>
      <c r="P13" s="378">
        <v>9.6</v>
      </c>
      <c r="Q13" s="392">
        <v>15.5</v>
      </c>
    </row>
    <row r="14" spans="1:56" s="339" customFormat="1" ht="24" customHeight="1">
      <c r="A14" s="390" t="s">
        <v>44</v>
      </c>
      <c r="B14" s="378">
        <v>9.1999999999999993</v>
      </c>
      <c r="C14" s="378">
        <v>15.6</v>
      </c>
      <c r="D14" s="378">
        <v>25.9</v>
      </c>
      <c r="E14" s="378">
        <v>3.3</v>
      </c>
      <c r="F14" s="378">
        <v>-2.8</v>
      </c>
      <c r="G14" s="378">
        <v>98.7</v>
      </c>
      <c r="H14" s="62">
        <v>60</v>
      </c>
      <c r="I14" s="62">
        <v>11</v>
      </c>
      <c r="J14" s="378">
        <v>1020</v>
      </c>
      <c r="K14" s="378">
        <v>0.5</v>
      </c>
      <c r="L14" s="378">
        <v>4.3</v>
      </c>
      <c r="M14" s="378">
        <v>219.3</v>
      </c>
      <c r="N14" s="383">
        <v>7.5</v>
      </c>
      <c r="O14" s="378">
        <v>2.2999999999999998</v>
      </c>
      <c r="P14" s="378">
        <v>10.5</v>
      </c>
      <c r="Q14" s="392">
        <v>18.2</v>
      </c>
    </row>
    <row r="15" spans="1:56" s="339" customFormat="1" ht="24" customHeight="1">
      <c r="A15" s="390" t="s">
        <v>45</v>
      </c>
      <c r="B15" s="384">
        <v>15</v>
      </c>
      <c r="C15" s="378">
        <v>21.4</v>
      </c>
      <c r="D15" s="378">
        <v>32</v>
      </c>
      <c r="E15" s="378">
        <v>8.9</v>
      </c>
      <c r="F15" s="378">
        <v>0.5</v>
      </c>
      <c r="G15" s="378">
        <v>113</v>
      </c>
      <c r="H15" s="62">
        <v>52</v>
      </c>
      <c r="I15" s="62">
        <v>9</v>
      </c>
      <c r="J15" s="378">
        <v>1015.5</v>
      </c>
      <c r="K15" s="378">
        <v>3.4</v>
      </c>
      <c r="L15" s="378">
        <v>4.5999999999999996</v>
      </c>
      <c r="M15" s="378">
        <v>247.6</v>
      </c>
      <c r="N15" s="383">
        <v>0</v>
      </c>
      <c r="O15" s="378">
        <v>2.6</v>
      </c>
      <c r="P15" s="378">
        <v>8.8000000000000007</v>
      </c>
      <c r="Q15" s="392">
        <v>15.3</v>
      </c>
    </row>
    <row r="16" spans="1:56" s="339" customFormat="1" ht="24" customHeight="1">
      <c r="A16" s="390" t="s">
        <v>46</v>
      </c>
      <c r="B16" s="384">
        <v>19.2</v>
      </c>
      <c r="C16" s="378">
        <v>24.8</v>
      </c>
      <c r="D16" s="378">
        <v>32</v>
      </c>
      <c r="E16" s="378">
        <v>14.2</v>
      </c>
      <c r="F16" s="378">
        <v>7.2</v>
      </c>
      <c r="G16" s="378">
        <v>99.7</v>
      </c>
      <c r="H16" s="62">
        <v>62</v>
      </c>
      <c r="I16" s="62">
        <v>12</v>
      </c>
      <c r="J16" s="378">
        <v>1011.6</v>
      </c>
      <c r="K16" s="378">
        <v>10.5</v>
      </c>
      <c r="L16" s="378">
        <v>6.1</v>
      </c>
      <c r="M16" s="378">
        <v>203.8</v>
      </c>
      <c r="N16" s="383">
        <v>0</v>
      </c>
      <c r="O16" s="378">
        <v>2.4</v>
      </c>
      <c r="P16" s="378">
        <v>9.5</v>
      </c>
      <c r="Q16" s="392">
        <v>18.7</v>
      </c>
    </row>
    <row r="17" spans="1:17" s="339" customFormat="1" ht="24" customHeight="1">
      <c r="A17" s="390" t="s">
        <v>47</v>
      </c>
      <c r="B17" s="384">
        <v>23.6</v>
      </c>
      <c r="C17" s="378">
        <v>28.7</v>
      </c>
      <c r="D17" s="378">
        <v>35.299999999999997</v>
      </c>
      <c r="E17" s="378">
        <v>18.7</v>
      </c>
      <c r="F17" s="378">
        <v>13.7</v>
      </c>
      <c r="G17" s="378">
        <v>121.1</v>
      </c>
      <c r="H17" s="62">
        <v>60</v>
      </c>
      <c r="I17" s="62">
        <v>17</v>
      </c>
      <c r="J17" s="378">
        <v>1008</v>
      </c>
      <c r="K17" s="378">
        <v>14.1</v>
      </c>
      <c r="L17" s="378">
        <v>6.1</v>
      </c>
      <c r="M17" s="378">
        <v>201.5</v>
      </c>
      <c r="N17" s="383">
        <v>0</v>
      </c>
      <c r="O17" s="378">
        <v>2.2000000000000002</v>
      </c>
      <c r="P17" s="378">
        <v>7.7</v>
      </c>
      <c r="Q17" s="392">
        <v>12.3</v>
      </c>
    </row>
    <row r="18" spans="1:17" s="339" customFormat="1" ht="24" customHeight="1">
      <c r="A18" s="390" t="s">
        <v>48</v>
      </c>
      <c r="B18" s="384">
        <v>28.2</v>
      </c>
      <c r="C18" s="378">
        <v>33.1</v>
      </c>
      <c r="D18" s="378">
        <v>39.200000000000003</v>
      </c>
      <c r="E18" s="378">
        <v>24</v>
      </c>
      <c r="F18" s="378">
        <v>17.600000000000001</v>
      </c>
      <c r="G18" s="378">
        <v>169.6</v>
      </c>
      <c r="H18" s="62">
        <v>66</v>
      </c>
      <c r="I18" s="62">
        <v>24</v>
      </c>
      <c r="J18" s="378">
        <v>1008.6</v>
      </c>
      <c r="K18" s="378">
        <v>20.3</v>
      </c>
      <c r="L18" s="378">
        <v>5.0999999999999996</v>
      </c>
      <c r="M18" s="378">
        <v>225.4</v>
      </c>
      <c r="N18" s="383">
        <v>0</v>
      </c>
      <c r="O18" s="378">
        <v>2.2000000000000002</v>
      </c>
      <c r="P18" s="378">
        <v>7</v>
      </c>
      <c r="Q18" s="392">
        <v>11.7</v>
      </c>
    </row>
    <row r="19" spans="1:17" s="339" customFormat="1" ht="24" customHeight="1">
      <c r="A19" s="390" t="s">
        <v>49</v>
      </c>
      <c r="B19" s="384">
        <v>27.7</v>
      </c>
      <c r="C19" s="378">
        <v>32.9</v>
      </c>
      <c r="D19" s="378">
        <v>38.700000000000003</v>
      </c>
      <c r="E19" s="378">
        <v>23.7</v>
      </c>
      <c r="F19" s="378">
        <v>18.399999999999999</v>
      </c>
      <c r="G19" s="378">
        <v>334.2</v>
      </c>
      <c r="H19" s="62">
        <v>68</v>
      </c>
      <c r="I19" s="62">
        <v>28</v>
      </c>
      <c r="J19" s="378">
        <v>1007.8</v>
      </c>
      <c r="K19" s="378">
        <v>20.5</v>
      </c>
      <c r="L19" s="378">
        <v>5.8</v>
      </c>
      <c r="M19" s="378">
        <v>219.8</v>
      </c>
      <c r="N19" s="383">
        <v>0</v>
      </c>
      <c r="O19" s="378">
        <v>2.4</v>
      </c>
      <c r="P19" s="378">
        <v>8</v>
      </c>
      <c r="Q19" s="392">
        <v>14.3</v>
      </c>
    </row>
    <row r="20" spans="1:17" s="339" customFormat="1" ht="24" customHeight="1">
      <c r="A20" s="390" t="s">
        <v>50</v>
      </c>
      <c r="B20" s="384">
        <v>21</v>
      </c>
      <c r="C20" s="378">
        <v>25.4</v>
      </c>
      <c r="D20" s="378">
        <v>30.4</v>
      </c>
      <c r="E20" s="378">
        <v>17.2</v>
      </c>
      <c r="F20" s="378">
        <v>10.4</v>
      </c>
      <c r="G20" s="378">
        <v>109</v>
      </c>
      <c r="H20" s="62">
        <v>71</v>
      </c>
      <c r="I20" s="62">
        <v>17</v>
      </c>
      <c r="J20" s="378">
        <v>1013.3</v>
      </c>
      <c r="K20" s="378">
        <v>14.9</v>
      </c>
      <c r="L20" s="378">
        <v>6.7</v>
      </c>
      <c r="M20" s="378">
        <v>142.6</v>
      </c>
      <c r="N20" s="383">
        <v>0</v>
      </c>
      <c r="O20" s="378">
        <v>1.9</v>
      </c>
      <c r="P20" s="378">
        <v>7.1</v>
      </c>
      <c r="Q20" s="392">
        <v>11.9</v>
      </c>
    </row>
    <row r="21" spans="1:17" s="339" customFormat="1" ht="24" customHeight="1">
      <c r="A21" s="390" t="s">
        <v>81</v>
      </c>
      <c r="B21" s="384">
        <v>14.3</v>
      </c>
      <c r="C21" s="378">
        <v>20</v>
      </c>
      <c r="D21" s="378">
        <v>25.8</v>
      </c>
      <c r="E21" s="378">
        <v>9.3000000000000007</v>
      </c>
      <c r="F21" s="378">
        <v>2.8</v>
      </c>
      <c r="G21" s="378">
        <v>165.1</v>
      </c>
      <c r="H21" s="62">
        <v>63</v>
      </c>
      <c r="I21" s="62">
        <v>12</v>
      </c>
      <c r="J21" s="378">
        <v>1018.4</v>
      </c>
      <c r="K21" s="378">
        <v>6.3</v>
      </c>
      <c r="L21" s="378">
        <v>3.6</v>
      </c>
      <c r="M21" s="378">
        <v>238.8</v>
      </c>
      <c r="N21" s="383">
        <v>0</v>
      </c>
      <c r="O21" s="378">
        <v>1.8</v>
      </c>
      <c r="P21" s="378">
        <v>9</v>
      </c>
      <c r="Q21" s="392">
        <v>15.1</v>
      </c>
    </row>
    <row r="22" spans="1:17" s="339" customFormat="1" ht="24" customHeight="1">
      <c r="A22" s="390" t="s">
        <v>82</v>
      </c>
      <c r="B22" s="384">
        <v>8.8000000000000007</v>
      </c>
      <c r="C22" s="378">
        <v>15.2</v>
      </c>
      <c r="D22" s="378">
        <v>21.2</v>
      </c>
      <c r="E22" s="378">
        <v>3.3</v>
      </c>
      <c r="F22" s="378">
        <v>-2.7</v>
      </c>
      <c r="G22" s="378">
        <v>17.2</v>
      </c>
      <c r="H22" s="62">
        <v>63</v>
      </c>
      <c r="I22" s="62">
        <v>13</v>
      </c>
      <c r="J22" s="378">
        <v>1023.3</v>
      </c>
      <c r="K22" s="378">
        <v>0.9</v>
      </c>
      <c r="L22" s="378">
        <v>3.5</v>
      </c>
      <c r="M22" s="378">
        <v>186.2</v>
      </c>
      <c r="N22" s="383">
        <v>0</v>
      </c>
      <c r="O22" s="378">
        <v>1.3</v>
      </c>
      <c r="P22" s="378">
        <v>7.7</v>
      </c>
      <c r="Q22" s="392">
        <v>11.7</v>
      </c>
    </row>
    <row r="23" spans="1:17" s="339" customFormat="1" ht="24" customHeight="1">
      <c r="A23" s="394" t="s">
        <v>83</v>
      </c>
      <c r="B23" s="385">
        <v>2</v>
      </c>
      <c r="C23" s="386">
        <v>7</v>
      </c>
      <c r="D23" s="386">
        <v>16.100000000000001</v>
      </c>
      <c r="E23" s="386">
        <v>-2.2999999999999998</v>
      </c>
      <c r="F23" s="386">
        <v>-8.8000000000000007</v>
      </c>
      <c r="G23" s="386">
        <v>23.8</v>
      </c>
      <c r="H23" s="69">
        <v>50</v>
      </c>
      <c r="I23" s="69">
        <v>8</v>
      </c>
      <c r="J23" s="386">
        <v>1026.4000000000001</v>
      </c>
      <c r="K23" s="386">
        <v>-8.5</v>
      </c>
      <c r="L23" s="386">
        <v>4</v>
      </c>
      <c r="M23" s="386">
        <v>185</v>
      </c>
      <c r="N23" s="387">
        <v>3.3</v>
      </c>
      <c r="O23" s="386">
        <v>2.1</v>
      </c>
      <c r="P23" s="386">
        <v>8.8000000000000007</v>
      </c>
      <c r="Q23" s="395">
        <v>16</v>
      </c>
    </row>
    <row r="24" spans="1:17" s="344" customFormat="1" ht="15.75" customHeight="1">
      <c r="A24" s="396" t="s">
        <v>288</v>
      </c>
      <c r="B24" s="342"/>
      <c r="C24" s="342"/>
      <c r="D24" s="342"/>
      <c r="E24" s="342"/>
      <c r="F24" s="342"/>
      <c r="G24" s="342"/>
      <c r="H24" s="342"/>
      <c r="I24" s="343"/>
      <c r="J24" s="343"/>
      <c r="K24" s="343"/>
      <c r="L24" s="343"/>
      <c r="M24" s="342"/>
      <c r="N24" s="343"/>
      <c r="O24" s="342"/>
      <c r="P24" s="343"/>
      <c r="Q24" s="397"/>
    </row>
    <row r="25" spans="1:17" s="344" customFormat="1" ht="16.5" customHeight="1">
      <c r="A25" s="398" t="s">
        <v>289</v>
      </c>
      <c r="B25" s="342"/>
      <c r="C25" s="342"/>
      <c r="D25" s="342"/>
      <c r="E25" s="342"/>
      <c r="F25" s="342"/>
      <c r="G25" s="342"/>
      <c r="H25" s="342"/>
      <c r="I25" s="345"/>
      <c r="J25" s="342"/>
      <c r="K25" s="342"/>
      <c r="L25" s="342"/>
      <c r="M25" s="342"/>
      <c r="N25" s="342"/>
      <c r="O25" s="342"/>
      <c r="P25" s="342"/>
      <c r="Q25" s="397"/>
    </row>
    <row r="26" spans="1:17" s="346" customFormat="1" ht="16.5" customHeight="1" thickBot="1">
      <c r="A26" s="399" t="s">
        <v>290</v>
      </c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1"/>
    </row>
  </sheetData>
  <mergeCells count="11">
    <mergeCell ref="L3:L4"/>
    <mergeCell ref="M3:M4"/>
    <mergeCell ref="N3:N4"/>
    <mergeCell ref="O3:Q3"/>
    <mergeCell ref="A1:H1"/>
    <mergeCell ref="A3:A4"/>
    <mergeCell ref="B3:F3"/>
    <mergeCell ref="G3:G4"/>
    <mergeCell ref="H3:I3"/>
    <mergeCell ref="J3:J4"/>
    <mergeCell ref="K3:K4"/>
  </mergeCells>
  <phoneticPr fontId="2" type="noConversion"/>
  <pageMargins left="0.45" right="0.2" top="0.95" bottom="0.71" header="0.95" footer="0.5"/>
  <pageSetup paperSize="9" scale="8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zoomScaleNormal="100" workbookViewId="0">
      <selection sqref="A1:C1"/>
    </sheetView>
  </sheetViews>
  <sheetFormatPr defaultRowHeight="13.5"/>
  <cols>
    <col min="1" max="1" width="12.75" style="347" customWidth="1"/>
    <col min="2" max="14" width="10.625" style="347" customWidth="1"/>
    <col min="15" max="256" width="9" style="347"/>
    <col min="257" max="257" width="12.75" style="347" customWidth="1"/>
    <col min="258" max="261" width="13.375" style="347" customWidth="1"/>
    <col min="262" max="263" width="13.125" style="347" customWidth="1"/>
    <col min="264" max="264" width="12.75" style="347" customWidth="1"/>
    <col min="265" max="267" width="12.625" style="347" customWidth="1"/>
    <col min="268" max="268" width="12.125" style="347" customWidth="1"/>
    <col min="269" max="512" width="9" style="347"/>
    <col min="513" max="513" width="12.75" style="347" customWidth="1"/>
    <col min="514" max="517" width="13.375" style="347" customWidth="1"/>
    <col min="518" max="519" width="13.125" style="347" customWidth="1"/>
    <col min="520" max="520" width="12.75" style="347" customWidth="1"/>
    <col min="521" max="523" width="12.625" style="347" customWidth="1"/>
    <col min="524" max="524" width="12.125" style="347" customWidth="1"/>
    <col min="525" max="768" width="9" style="347"/>
    <col min="769" max="769" width="12.75" style="347" customWidth="1"/>
    <col min="770" max="773" width="13.375" style="347" customWidth="1"/>
    <col min="774" max="775" width="13.125" style="347" customWidth="1"/>
    <col min="776" max="776" width="12.75" style="347" customWidth="1"/>
    <col min="777" max="779" width="12.625" style="347" customWidth="1"/>
    <col min="780" max="780" width="12.125" style="347" customWidth="1"/>
    <col min="781" max="1024" width="9" style="347"/>
    <col min="1025" max="1025" width="12.75" style="347" customWidth="1"/>
    <col min="1026" max="1029" width="13.375" style="347" customWidth="1"/>
    <col min="1030" max="1031" width="13.125" style="347" customWidth="1"/>
    <col min="1032" max="1032" width="12.75" style="347" customWidth="1"/>
    <col min="1033" max="1035" width="12.625" style="347" customWidth="1"/>
    <col min="1036" max="1036" width="12.125" style="347" customWidth="1"/>
    <col min="1037" max="1280" width="9" style="347"/>
    <col min="1281" max="1281" width="12.75" style="347" customWidth="1"/>
    <col min="1282" max="1285" width="13.375" style="347" customWidth="1"/>
    <col min="1286" max="1287" width="13.125" style="347" customWidth="1"/>
    <col min="1288" max="1288" width="12.75" style="347" customWidth="1"/>
    <col min="1289" max="1291" width="12.625" style="347" customWidth="1"/>
    <col min="1292" max="1292" width="12.125" style="347" customWidth="1"/>
    <col min="1293" max="1536" width="9" style="347"/>
    <col min="1537" max="1537" width="12.75" style="347" customWidth="1"/>
    <col min="1538" max="1541" width="13.375" style="347" customWidth="1"/>
    <col min="1542" max="1543" width="13.125" style="347" customWidth="1"/>
    <col min="1544" max="1544" width="12.75" style="347" customWidth="1"/>
    <col min="1545" max="1547" width="12.625" style="347" customWidth="1"/>
    <col min="1548" max="1548" width="12.125" style="347" customWidth="1"/>
    <col min="1549" max="1792" width="9" style="347"/>
    <col min="1793" max="1793" width="12.75" style="347" customWidth="1"/>
    <col min="1794" max="1797" width="13.375" style="347" customWidth="1"/>
    <col min="1798" max="1799" width="13.125" style="347" customWidth="1"/>
    <col min="1800" max="1800" width="12.75" style="347" customWidth="1"/>
    <col min="1801" max="1803" width="12.625" style="347" customWidth="1"/>
    <col min="1804" max="1804" width="12.125" style="347" customWidth="1"/>
    <col min="1805" max="2048" width="9" style="347"/>
    <col min="2049" max="2049" width="12.75" style="347" customWidth="1"/>
    <col min="2050" max="2053" width="13.375" style="347" customWidth="1"/>
    <col min="2054" max="2055" width="13.125" style="347" customWidth="1"/>
    <col min="2056" max="2056" width="12.75" style="347" customWidth="1"/>
    <col min="2057" max="2059" width="12.625" style="347" customWidth="1"/>
    <col min="2060" max="2060" width="12.125" style="347" customWidth="1"/>
    <col min="2061" max="2304" width="9" style="347"/>
    <col min="2305" max="2305" width="12.75" style="347" customWidth="1"/>
    <col min="2306" max="2309" width="13.375" style="347" customWidth="1"/>
    <col min="2310" max="2311" width="13.125" style="347" customWidth="1"/>
    <col min="2312" max="2312" width="12.75" style="347" customWidth="1"/>
    <col min="2313" max="2315" width="12.625" style="347" customWidth="1"/>
    <col min="2316" max="2316" width="12.125" style="347" customWidth="1"/>
    <col min="2317" max="2560" width="9" style="347"/>
    <col min="2561" max="2561" width="12.75" style="347" customWidth="1"/>
    <col min="2562" max="2565" width="13.375" style="347" customWidth="1"/>
    <col min="2566" max="2567" width="13.125" style="347" customWidth="1"/>
    <col min="2568" max="2568" width="12.75" style="347" customWidth="1"/>
    <col min="2569" max="2571" width="12.625" style="347" customWidth="1"/>
    <col min="2572" max="2572" width="12.125" style="347" customWidth="1"/>
    <col min="2573" max="2816" width="9" style="347"/>
    <col min="2817" max="2817" width="12.75" style="347" customWidth="1"/>
    <col min="2818" max="2821" width="13.375" style="347" customWidth="1"/>
    <col min="2822" max="2823" width="13.125" style="347" customWidth="1"/>
    <col min="2824" max="2824" width="12.75" style="347" customWidth="1"/>
    <col min="2825" max="2827" width="12.625" style="347" customWidth="1"/>
    <col min="2828" max="2828" width="12.125" style="347" customWidth="1"/>
    <col min="2829" max="3072" width="9" style="347"/>
    <col min="3073" max="3073" width="12.75" style="347" customWidth="1"/>
    <col min="3074" max="3077" width="13.375" style="347" customWidth="1"/>
    <col min="3078" max="3079" width="13.125" style="347" customWidth="1"/>
    <col min="3080" max="3080" width="12.75" style="347" customWidth="1"/>
    <col min="3081" max="3083" width="12.625" style="347" customWidth="1"/>
    <col min="3084" max="3084" width="12.125" style="347" customWidth="1"/>
    <col min="3085" max="3328" width="9" style="347"/>
    <col min="3329" max="3329" width="12.75" style="347" customWidth="1"/>
    <col min="3330" max="3333" width="13.375" style="347" customWidth="1"/>
    <col min="3334" max="3335" width="13.125" style="347" customWidth="1"/>
    <col min="3336" max="3336" width="12.75" style="347" customWidth="1"/>
    <col min="3337" max="3339" width="12.625" style="347" customWidth="1"/>
    <col min="3340" max="3340" width="12.125" style="347" customWidth="1"/>
    <col min="3341" max="3584" width="9" style="347"/>
    <col min="3585" max="3585" width="12.75" style="347" customWidth="1"/>
    <col min="3586" max="3589" width="13.375" style="347" customWidth="1"/>
    <col min="3590" max="3591" width="13.125" style="347" customWidth="1"/>
    <col min="3592" max="3592" width="12.75" style="347" customWidth="1"/>
    <col min="3593" max="3595" width="12.625" style="347" customWidth="1"/>
    <col min="3596" max="3596" width="12.125" style="347" customWidth="1"/>
    <col min="3597" max="3840" width="9" style="347"/>
    <col min="3841" max="3841" width="12.75" style="347" customWidth="1"/>
    <col min="3842" max="3845" width="13.375" style="347" customWidth="1"/>
    <col min="3846" max="3847" width="13.125" style="347" customWidth="1"/>
    <col min="3848" max="3848" width="12.75" style="347" customWidth="1"/>
    <col min="3849" max="3851" width="12.625" style="347" customWidth="1"/>
    <col min="3852" max="3852" width="12.125" style="347" customWidth="1"/>
    <col min="3853" max="4096" width="9" style="347"/>
    <col min="4097" max="4097" width="12.75" style="347" customWidth="1"/>
    <col min="4098" max="4101" width="13.375" style="347" customWidth="1"/>
    <col min="4102" max="4103" width="13.125" style="347" customWidth="1"/>
    <col min="4104" max="4104" width="12.75" style="347" customWidth="1"/>
    <col min="4105" max="4107" width="12.625" style="347" customWidth="1"/>
    <col min="4108" max="4108" width="12.125" style="347" customWidth="1"/>
    <col min="4109" max="4352" width="9" style="347"/>
    <col min="4353" max="4353" width="12.75" style="347" customWidth="1"/>
    <col min="4354" max="4357" width="13.375" style="347" customWidth="1"/>
    <col min="4358" max="4359" width="13.125" style="347" customWidth="1"/>
    <col min="4360" max="4360" width="12.75" style="347" customWidth="1"/>
    <col min="4361" max="4363" width="12.625" style="347" customWidth="1"/>
    <col min="4364" max="4364" width="12.125" style="347" customWidth="1"/>
    <col min="4365" max="4608" width="9" style="347"/>
    <col min="4609" max="4609" width="12.75" style="347" customWidth="1"/>
    <col min="4610" max="4613" width="13.375" style="347" customWidth="1"/>
    <col min="4614" max="4615" width="13.125" style="347" customWidth="1"/>
    <col min="4616" max="4616" width="12.75" style="347" customWidth="1"/>
    <col min="4617" max="4619" width="12.625" style="347" customWidth="1"/>
    <col min="4620" max="4620" width="12.125" style="347" customWidth="1"/>
    <col min="4621" max="4864" width="9" style="347"/>
    <col min="4865" max="4865" width="12.75" style="347" customWidth="1"/>
    <col min="4866" max="4869" width="13.375" style="347" customWidth="1"/>
    <col min="4870" max="4871" width="13.125" style="347" customWidth="1"/>
    <col min="4872" max="4872" width="12.75" style="347" customWidth="1"/>
    <col min="4873" max="4875" width="12.625" style="347" customWidth="1"/>
    <col min="4876" max="4876" width="12.125" style="347" customWidth="1"/>
    <col min="4877" max="5120" width="9" style="347"/>
    <col min="5121" max="5121" width="12.75" style="347" customWidth="1"/>
    <col min="5122" max="5125" width="13.375" style="347" customWidth="1"/>
    <col min="5126" max="5127" width="13.125" style="347" customWidth="1"/>
    <col min="5128" max="5128" width="12.75" style="347" customWidth="1"/>
    <col min="5129" max="5131" width="12.625" style="347" customWidth="1"/>
    <col min="5132" max="5132" width="12.125" style="347" customWidth="1"/>
    <col min="5133" max="5376" width="9" style="347"/>
    <col min="5377" max="5377" width="12.75" style="347" customWidth="1"/>
    <col min="5378" max="5381" width="13.375" style="347" customWidth="1"/>
    <col min="5382" max="5383" width="13.125" style="347" customWidth="1"/>
    <col min="5384" max="5384" width="12.75" style="347" customWidth="1"/>
    <col min="5385" max="5387" width="12.625" style="347" customWidth="1"/>
    <col min="5388" max="5388" width="12.125" style="347" customWidth="1"/>
    <col min="5389" max="5632" width="9" style="347"/>
    <col min="5633" max="5633" width="12.75" style="347" customWidth="1"/>
    <col min="5634" max="5637" width="13.375" style="347" customWidth="1"/>
    <col min="5638" max="5639" width="13.125" style="347" customWidth="1"/>
    <col min="5640" max="5640" width="12.75" style="347" customWidth="1"/>
    <col min="5641" max="5643" width="12.625" style="347" customWidth="1"/>
    <col min="5644" max="5644" width="12.125" style="347" customWidth="1"/>
    <col min="5645" max="5888" width="9" style="347"/>
    <col min="5889" max="5889" width="12.75" style="347" customWidth="1"/>
    <col min="5890" max="5893" width="13.375" style="347" customWidth="1"/>
    <col min="5894" max="5895" width="13.125" style="347" customWidth="1"/>
    <col min="5896" max="5896" width="12.75" style="347" customWidth="1"/>
    <col min="5897" max="5899" width="12.625" style="347" customWidth="1"/>
    <col min="5900" max="5900" width="12.125" style="347" customWidth="1"/>
    <col min="5901" max="6144" width="9" style="347"/>
    <col min="6145" max="6145" width="12.75" style="347" customWidth="1"/>
    <col min="6146" max="6149" width="13.375" style="347" customWidth="1"/>
    <col min="6150" max="6151" width="13.125" style="347" customWidth="1"/>
    <col min="6152" max="6152" width="12.75" style="347" customWidth="1"/>
    <col min="6153" max="6155" width="12.625" style="347" customWidth="1"/>
    <col min="6156" max="6156" width="12.125" style="347" customWidth="1"/>
    <col min="6157" max="6400" width="9" style="347"/>
    <col min="6401" max="6401" width="12.75" style="347" customWidth="1"/>
    <col min="6402" max="6405" width="13.375" style="347" customWidth="1"/>
    <col min="6406" max="6407" width="13.125" style="347" customWidth="1"/>
    <col min="6408" max="6408" width="12.75" style="347" customWidth="1"/>
    <col min="6409" max="6411" width="12.625" style="347" customWidth="1"/>
    <col min="6412" max="6412" width="12.125" style="347" customWidth="1"/>
    <col min="6413" max="6656" width="9" style="347"/>
    <col min="6657" max="6657" width="12.75" style="347" customWidth="1"/>
    <col min="6658" max="6661" width="13.375" style="347" customWidth="1"/>
    <col min="6662" max="6663" width="13.125" style="347" customWidth="1"/>
    <col min="6664" max="6664" width="12.75" style="347" customWidth="1"/>
    <col min="6665" max="6667" width="12.625" style="347" customWidth="1"/>
    <col min="6668" max="6668" width="12.125" style="347" customWidth="1"/>
    <col min="6669" max="6912" width="9" style="347"/>
    <col min="6913" max="6913" width="12.75" style="347" customWidth="1"/>
    <col min="6914" max="6917" width="13.375" style="347" customWidth="1"/>
    <col min="6918" max="6919" width="13.125" style="347" customWidth="1"/>
    <col min="6920" max="6920" width="12.75" style="347" customWidth="1"/>
    <col min="6921" max="6923" width="12.625" style="347" customWidth="1"/>
    <col min="6924" max="6924" width="12.125" style="347" customWidth="1"/>
    <col min="6925" max="7168" width="9" style="347"/>
    <col min="7169" max="7169" width="12.75" style="347" customWidth="1"/>
    <col min="7170" max="7173" width="13.375" style="347" customWidth="1"/>
    <col min="7174" max="7175" width="13.125" style="347" customWidth="1"/>
    <col min="7176" max="7176" width="12.75" style="347" customWidth="1"/>
    <col min="7177" max="7179" width="12.625" style="347" customWidth="1"/>
    <col min="7180" max="7180" width="12.125" style="347" customWidth="1"/>
    <col min="7181" max="7424" width="9" style="347"/>
    <col min="7425" max="7425" width="12.75" style="347" customWidth="1"/>
    <col min="7426" max="7429" width="13.375" style="347" customWidth="1"/>
    <col min="7430" max="7431" width="13.125" style="347" customWidth="1"/>
    <col min="7432" max="7432" width="12.75" style="347" customWidth="1"/>
    <col min="7433" max="7435" width="12.625" style="347" customWidth="1"/>
    <col min="7436" max="7436" width="12.125" style="347" customWidth="1"/>
    <col min="7437" max="7680" width="9" style="347"/>
    <col min="7681" max="7681" width="12.75" style="347" customWidth="1"/>
    <col min="7682" max="7685" width="13.375" style="347" customWidth="1"/>
    <col min="7686" max="7687" width="13.125" style="347" customWidth="1"/>
    <col min="7688" max="7688" width="12.75" style="347" customWidth="1"/>
    <col min="7689" max="7691" width="12.625" style="347" customWidth="1"/>
    <col min="7692" max="7692" width="12.125" style="347" customWidth="1"/>
    <col min="7693" max="7936" width="9" style="347"/>
    <col min="7937" max="7937" width="12.75" style="347" customWidth="1"/>
    <col min="7938" max="7941" width="13.375" style="347" customWidth="1"/>
    <col min="7942" max="7943" width="13.125" style="347" customWidth="1"/>
    <col min="7944" max="7944" width="12.75" style="347" customWidth="1"/>
    <col min="7945" max="7947" width="12.625" style="347" customWidth="1"/>
    <col min="7948" max="7948" width="12.125" style="347" customWidth="1"/>
    <col min="7949" max="8192" width="9" style="347"/>
    <col min="8193" max="8193" width="12.75" style="347" customWidth="1"/>
    <col min="8194" max="8197" width="13.375" style="347" customWidth="1"/>
    <col min="8198" max="8199" width="13.125" style="347" customWidth="1"/>
    <col min="8200" max="8200" width="12.75" style="347" customWidth="1"/>
    <col min="8201" max="8203" width="12.625" style="347" customWidth="1"/>
    <col min="8204" max="8204" width="12.125" style="347" customWidth="1"/>
    <col min="8205" max="8448" width="9" style="347"/>
    <col min="8449" max="8449" width="12.75" style="347" customWidth="1"/>
    <col min="8450" max="8453" width="13.375" style="347" customWidth="1"/>
    <col min="8454" max="8455" width="13.125" style="347" customWidth="1"/>
    <col min="8456" max="8456" width="12.75" style="347" customWidth="1"/>
    <col min="8457" max="8459" width="12.625" style="347" customWidth="1"/>
    <col min="8460" max="8460" width="12.125" style="347" customWidth="1"/>
    <col min="8461" max="8704" width="9" style="347"/>
    <col min="8705" max="8705" width="12.75" style="347" customWidth="1"/>
    <col min="8706" max="8709" width="13.375" style="347" customWidth="1"/>
    <col min="8710" max="8711" width="13.125" style="347" customWidth="1"/>
    <col min="8712" max="8712" width="12.75" style="347" customWidth="1"/>
    <col min="8713" max="8715" width="12.625" style="347" customWidth="1"/>
    <col min="8716" max="8716" width="12.125" style="347" customWidth="1"/>
    <col min="8717" max="8960" width="9" style="347"/>
    <col min="8961" max="8961" width="12.75" style="347" customWidth="1"/>
    <col min="8962" max="8965" width="13.375" style="347" customWidth="1"/>
    <col min="8966" max="8967" width="13.125" style="347" customWidth="1"/>
    <col min="8968" max="8968" width="12.75" style="347" customWidth="1"/>
    <col min="8969" max="8971" width="12.625" style="347" customWidth="1"/>
    <col min="8972" max="8972" width="12.125" style="347" customWidth="1"/>
    <col min="8973" max="9216" width="9" style="347"/>
    <col min="9217" max="9217" width="12.75" style="347" customWidth="1"/>
    <col min="9218" max="9221" width="13.375" style="347" customWidth="1"/>
    <col min="9222" max="9223" width="13.125" style="347" customWidth="1"/>
    <col min="9224" max="9224" width="12.75" style="347" customWidth="1"/>
    <col min="9225" max="9227" width="12.625" style="347" customWidth="1"/>
    <col min="9228" max="9228" width="12.125" style="347" customWidth="1"/>
    <col min="9229" max="9472" width="9" style="347"/>
    <col min="9473" max="9473" width="12.75" style="347" customWidth="1"/>
    <col min="9474" max="9477" width="13.375" style="347" customWidth="1"/>
    <col min="9478" max="9479" width="13.125" style="347" customWidth="1"/>
    <col min="9480" max="9480" width="12.75" style="347" customWidth="1"/>
    <col min="9481" max="9483" width="12.625" style="347" customWidth="1"/>
    <col min="9484" max="9484" width="12.125" style="347" customWidth="1"/>
    <col min="9485" max="9728" width="9" style="347"/>
    <col min="9729" max="9729" width="12.75" style="347" customWidth="1"/>
    <col min="9730" max="9733" width="13.375" style="347" customWidth="1"/>
    <col min="9734" max="9735" width="13.125" style="347" customWidth="1"/>
    <col min="9736" max="9736" width="12.75" style="347" customWidth="1"/>
    <col min="9737" max="9739" width="12.625" style="347" customWidth="1"/>
    <col min="9740" max="9740" width="12.125" style="347" customWidth="1"/>
    <col min="9741" max="9984" width="9" style="347"/>
    <col min="9985" max="9985" width="12.75" style="347" customWidth="1"/>
    <col min="9986" max="9989" width="13.375" style="347" customWidth="1"/>
    <col min="9990" max="9991" width="13.125" style="347" customWidth="1"/>
    <col min="9992" max="9992" width="12.75" style="347" customWidth="1"/>
    <col min="9993" max="9995" width="12.625" style="347" customWidth="1"/>
    <col min="9996" max="9996" width="12.125" style="347" customWidth="1"/>
    <col min="9997" max="10240" width="9" style="347"/>
    <col min="10241" max="10241" width="12.75" style="347" customWidth="1"/>
    <col min="10242" max="10245" width="13.375" style="347" customWidth="1"/>
    <col min="10246" max="10247" width="13.125" style="347" customWidth="1"/>
    <col min="10248" max="10248" width="12.75" style="347" customWidth="1"/>
    <col min="10249" max="10251" width="12.625" style="347" customWidth="1"/>
    <col min="10252" max="10252" width="12.125" style="347" customWidth="1"/>
    <col min="10253" max="10496" width="9" style="347"/>
    <col min="10497" max="10497" width="12.75" style="347" customWidth="1"/>
    <col min="10498" max="10501" width="13.375" style="347" customWidth="1"/>
    <col min="10502" max="10503" width="13.125" style="347" customWidth="1"/>
    <col min="10504" max="10504" width="12.75" style="347" customWidth="1"/>
    <col min="10505" max="10507" width="12.625" style="347" customWidth="1"/>
    <col min="10508" max="10508" width="12.125" style="347" customWidth="1"/>
    <col min="10509" max="10752" width="9" style="347"/>
    <col min="10753" max="10753" width="12.75" style="347" customWidth="1"/>
    <col min="10754" max="10757" width="13.375" style="347" customWidth="1"/>
    <col min="10758" max="10759" width="13.125" style="347" customWidth="1"/>
    <col min="10760" max="10760" width="12.75" style="347" customWidth="1"/>
    <col min="10761" max="10763" width="12.625" style="347" customWidth="1"/>
    <col min="10764" max="10764" width="12.125" style="347" customWidth="1"/>
    <col min="10765" max="11008" width="9" style="347"/>
    <col min="11009" max="11009" width="12.75" style="347" customWidth="1"/>
    <col min="11010" max="11013" width="13.375" style="347" customWidth="1"/>
    <col min="11014" max="11015" width="13.125" style="347" customWidth="1"/>
    <col min="11016" max="11016" width="12.75" style="347" customWidth="1"/>
    <col min="11017" max="11019" width="12.625" style="347" customWidth="1"/>
    <col min="11020" max="11020" width="12.125" style="347" customWidth="1"/>
    <col min="11021" max="11264" width="9" style="347"/>
    <col min="11265" max="11265" width="12.75" style="347" customWidth="1"/>
    <col min="11266" max="11269" width="13.375" style="347" customWidth="1"/>
    <col min="11270" max="11271" width="13.125" style="347" customWidth="1"/>
    <col min="11272" max="11272" width="12.75" style="347" customWidth="1"/>
    <col min="11273" max="11275" width="12.625" style="347" customWidth="1"/>
    <col min="11276" max="11276" width="12.125" style="347" customWidth="1"/>
    <col min="11277" max="11520" width="9" style="347"/>
    <col min="11521" max="11521" width="12.75" style="347" customWidth="1"/>
    <col min="11522" max="11525" width="13.375" style="347" customWidth="1"/>
    <col min="11526" max="11527" width="13.125" style="347" customWidth="1"/>
    <col min="11528" max="11528" width="12.75" style="347" customWidth="1"/>
    <col min="11529" max="11531" width="12.625" style="347" customWidth="1"/>
    <col min="11532" max="11532" width="12.125" style="347" customWidth="1"/>
    <col min="11533" max="11776" width="9" style="347"/>
    <col min="11777" max="11777" width="12.75" style="347" customWidth="1"/>
    <col min="11778" max="11781" width="13.375" style="347" customWidth="1"/>
    <col min="11782" max="11783" width="13.125" style="347" customWidth="1"/>
    <col min="11784" max="11784" width="12.75" style="347" customWidth="1"/>
    <col min="11785" max="11787" width="12.625" style="347" customWidth="1"/>
    <col min="11788" max="11788" width="12.125" style="347" customWidth="1"/>
    <col min="11789" max="12032" width="9" style="347"/>
    <col min="12033" max="12033" width="12.75" style="347" customWidth="1"/>
    <col min="12034" max="12037" width="13.375" style="347" customWidth="1"/>
    <col min="12038" max="12039" width="13.125" style="347" customWidth="1"/>
    <col min="12040" max="12040" width="12.75" style="347" customWidth="1"/>
    <col min="12041" max="12043" width="12.625" style="347" customWidth="1"/>
    <col min="12044" max="12044" width="12.125" style="347" customWidth="1"/>
    <col min="12045" max="12288" width="9" style="347"/>
    <col min="12289" max="12289" width="12.75" style="347" customWidth="1"/>
    <col min="12290" max="12293" width="13.375" style="347" customWidth="1"/>
    <col min="12294" max="12295" width="13.125" style="347" customWidth="1"/>
    <col min="12296" max="12296" width="12.75" style="347" customWidth="1"/>
    <col min="12297" max="12299" width="12.625" style="347" customWidth="1"/>
    <col min="12300" max="12300" width="12.125" style="347" customWidth="1"/>
    <col min="12301" max="12544" width="9" style="347"/>
    <col min="12545" max="12545" width="12.75" style="347" customWidth="1"/>
    <col min="12546" max="12549" width="13.375" style="347" customWidth="1"/>
    <col min="12550" max="12551" width="13.125" style="347" customWidth="1"/>
    <col min="12552" max="12552" width="12.75" style="347" customWidth="1"/>
    <col min="12553" max="12555" width="12.625" style="347" customWidth="1"/>
    <col min="12556" max="12556" width="12.125" style="347" customWidth="1"/>
    <col min="12557" max="12800" width="9" style="347"/>
    <col min="12801" max="12801" width="12.75" style="347" customWidth="1"/>
    <col min="12802" max="12805" width="13.375" style="347" customWidth="1"/>
    <col min="12806" max="12807" width="13.125" style="347" customWidth="1"/>
    <col min="12808" max="12808" width="12.75" style="347" customWidth="1"/>
    <col min="12809" max="12811" width="12.625" style="347" customWidth="1"/>
    <col min="12812" max="12812" width="12.125" style="347" customWidth="1"/>
    <col min="12813" max="13056" width="9" style="347"/>
    <col min="13057" max="13057" width="12.75" style="347" customWidth="1"/>
    <col min="13058" max="13061" width="13.375" style="347" customWidth="1"/>
    <col min="13062" max="13063" width="13.125" style="347" customWidth="1"/>
    <col min="13064" max="13064" width="12.75" style="347" customWidth="1"/>
    <col min="13065" max="13067" width="12.625" style="347" customWidth="1"/>
    <col min="13068" max="13068" width="12.125" style="347" customWidth="1"/>
    <col min="13069" max="13312" width="9" style="347"/>
    <col min="13313" max="13313" width="12.75" style="347" customWidth="1"/>
    <col min="13314" max="13317" width="13.375" style="347" customWidth="1"/>
    <col min="13318" max="13319" width="13.125" style="347" customWidth="1"/>
    <col min="13320" max="13320" width="12.75" style="347" customWidth="1"/>
    <col min="13321" max="13323" width="12.625" style="347" customWidth="1"/>
    <col min="13324" max="13324" width="12.125" style="347" customWidth="1"/>
    <col min="13325" max="13568" width="9" style="347"/>
    <col min="13569" max="13569" width="12.75" style="347" customWidth="1"/>
    <col min="13570" max="13573" width="13.375" style="347" customWidth="1"/>
    <col min="13574" max="13575" width="13.125" style="347" customWidth="1"/>
    <col min="13576" max="13576" width="12.75" style="347" customWidth="1"/>
    <col min="13577" max="13579" width="12.625" style="347" customWidth="1"/>
    <col min="13580" max="13580" width="12.125" style="347" customWidth="1"/>
    <col min="13581" max="13824" width="9" style="347"/>
    <col min="13825" max="13825" width="12.75" style="347" customWidth="1"/>
    <col min="13826" max="13829" width="13.375" style="347" customWidth="1"/>
    <col min="13830" max="13831" width="13.125" style="347" customWidth="1"/>
    <col min="13832" max="13832" width="12.75" style="347" customWidth="1"/>
    <col min="13833" max="13835" width="12.625" style="347" customWidth="1"/>
    <col min="13836" max="13836" width="12.125" style="347" customWidth="1"/>
    <col min="13837" max="14080" width="9" style="347"/>
    <col min="14081" max="14081" width="12.75" style="347" customWidth="1"/>
    <col min="14082" max="14085" width="13.375" style="347" customWidth="1"/>
    <col min="14086" max="14087" width="13.125" style="347" customWidth="1"/>
    <col min="14088" max="14088" width="12.75" style="347" customWidth="1"/>
    <col min="14089" max="14091" width="12.625" style="347" customWidth="1"/>
    <col min="14092" max="14092" width="12.125" style="347" customWidth="1"/>
    <col min="14093" max="14336" width="9" style="347"/>
    <col min="14337" max="14337" width="12.75" style="347" customWidth="1"/>
    <col min="14338" max="14341" width="13.375" style="347" customWidth="1"/>
    <col min="14342" max="14343" width="13.125" style="347" customWidth="1"/>
    <col min="14344" max="14344" width="12.75" style="347" customWidth="1"/>
    <col min="14345" max="14347" width="12.625" style="347" customWidth="1"/>
    <col min="14348" max="14348" width="12.125" style="347" customWidth="1"/>
    <col min="14349" max="14592" width="9" style="347"/>
    <col min="14593" max="14593" width="12.75" style="347" customWidth="1"/>
    <col min="14594" max="14597" width="13.375" style="347" customWidth="1"/>
    <col min="14598" max="14599" width="13.125" style="347" customWidth="1"/>
    <col min="14600" max="14600" width="12.75" style="347" customWidth="1"/>
    <col min="14601" max="14603" width="12.625" style="347" customWidth="1"/>
    <col min="14604" max="14604" width="12.125" style="347" customWidth="1"/>
    <col min="14605" max="14848" width="9" style="347"/>
    <col min="14849" max="14849" width="12.75" style="347" customWidth="1"/>
    <col min="14850" max="14853" width="13.375" style="347" customWidth="1"/>
    <col min="14854" max="14855" width="13.125" style="347" customWidth="1"/>
    <col min="14856" max="14856" width="12.75" style="347" customWidth="1"/>
    <col min="14857" max="14859" width="12.625" style="347" customWidth="1"/>
    <col min="14860" max="14860" width="12.125" style="347" customWidth="1"/>
    <col min="14861" max="15104" width="9" style="347"/>
    <col min="15105" max="15105" width="12.75" style="347" customWidth="1"/>
    <col min="15106" max="15109" width="13.375" style="347" customWidth="1"/>
    <col min="15110" max="15111" width="13.125" style="347" customWidth="1"/>
    <col min="15112" max="15112" width="12.75" style="347" customWidth="1"/>
    <col min="15113" max="15115" width="12.625" style="347" customWidth="1"/>
    <col min="15116" max="15116" width="12.125" style="347" customWidth="1"/>
    <col min="15117" max="15360" width="9" style="347"/>
    <col min="15361" max="15361" width="12.75" style="347" customWidth="1"/>
    <col min="15362" max="15365" width="13.375" style="347" customWidth="1"/>
    <col min="15366" max="15367" width="13.125" style="347" customWidth="1"/>
    <col min="15368" max="15368" width="12.75" style="347" customWidth="1"/>
    <col min="15369" max="15371" width="12.625" style="347" customWidth="1"/>
    <col min="15372" max="15372" width="12.125" style="347" customWidth="1"/>
    <col min="15373" max="15616" width="9" style="347"/>
    <col min="15617" max="15617" width="12.75" style="347" customWidth="1"/>
    <col min="15618" max="15621" width="13.375" style="347" customWidth="1"/>
    <col min="15622" max="15623" width="13.125" style="347" customWidth="1"/>
    <col min="15624" max="15624" width="12.75" style="347" customWidth="1"/>
    <col min="15625" max="15627" width="12.625" style="347" customWidth="1"/>
    <col min="15628" max="15628" width="12.125" style="347" customWidth="1"/>
    <col min="15629" max="15872" width="9" style="347"/>
    <col min="15873" max="15873" width="12.75" style="347" customWidth="1"/>
    <col min="15874" max="15877" width="13.375" style="347" customWidth="1"/>
    <col min="15878" max="15879" width="13.125" style="347" customWidth="1"/>
    <col min="15880" max="15880" width="12.75" style="347" customWidth="1"/>
    <col min="15881" max="15883" width="12.625" style="347" customWidth="1"/>
    <col min="15884" max="15884" width="12.125" style="347" customWidth="1"/>
    <col min="15885" max="16128" width="9" style="347"/>
    <col min="16129" max="16129" width="12.75" style="347" customWidth="1"/>
    <col min="16130" max="16133" width="13.375" style="347" customWidth="1"/>
    <col min="16134" max="16135" width="13.125" style="347" customWidth="1"/>
    <col min="16136" max="16136" width="12.75" style="347" customWidth="1"/>
    <col min="16137" max="16139" width="12.625" style="347" customWidth="1"/>
    <col min="16140" max="16140" width="12.125" style="347" customWidth="1"/>
    <col min="16141" max="16384" width="9" style="347"/>
  </cols>
  <sheetData>
    <row r="1" spans="1:37" s="332" customFormat="1" ht="24" customHeight="1">
      <c r="A1" s="573" t="s">
        <v>296</v>
      </c>
      <c r="B1" s="451"/>
      <c r="C1" s="451"/>
      <c r="E1" s="582"/>
      <c r="F1" s="582"/>
      <c r="AG1" s="334"/>
      <c r="AH1" s="334"/>
    </row>
    <row r="2" spans="1:37" s="332" customFormat="1" ht="18" customHeight="1" thickBot="1"/>
    <row r="3" spans="1:37" s="332" customFormat="1" ht="18" customHeight="1">
      <c r="A3" s="403" t="s">
        <v>291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2" t="s">
        <v>297</v>
      </c>
    </row>
    <row r="4" spans="1:37" s="339" customFormat="1" ht="20.25" customHeight="1">
      <c r="A4" s="583" t="s">
        <v>298</v>
      </c>
      <c r="B4" s="585" t="s">
        <v>299</v>
      </c>
      <c r="C4" s="580" t="s">
        <v>300</v>
      </c>
      <c r="D4" s="587" t="s">
        <v>301</v>
      </c>
      <c r="E4" s="578" t="s">
        <v>302</v>
      </c>
      <c r="F4" s="578" t="s">
        <v>303</v>
      </c>
      <c r="G4" s="578" t="s">
        <v>304</v>
      </c>
      <c r="H4" s="578" t="s">
        <v>305</v>
      </c>
      <c r="I4" s="580" t="s">
        <v>306</v>
      </c>
      <c r="J4" s="539" t="s">
        <v>307</v>
      </c>
      <c r="K4" s="539" t="s">
        <v>308</v>
      </c>
      <c r="L4" s="539" t="s">
        <v>309</v>
      </c>
      <c r="M4" s="539" t="s">
        <v>310</v>
      </c>
      <c r="N4" s="576" t="s">
        <v>311</v>
      </c>
      <c r="AH4" s="338"/>
      <c r="AI4" s="338"/>
      <c r="AJ4" s="338"/>
      <c r="AK4" s="338"/>
    </row>
    <row r="5" spans="1:37" s="339" customFormat="1" ht="18" customHeight="1">
      <c r="A5" s="584"/>
      <c r="B5" s="586"/>
      <c r="C5" s="581"/>
      <c r="D5" s="588"/>
      <c r="E5" s="579"/>
      <c r="F5" s="579"/>
      <c r="G5" s="579"/>
      <c r="H5" s="579"/>
      <c r="I5" s="581"/>
      <c r="J5" s="436"/>
      <c r="K5" s="436"/>
      <c r="L5" s="436"/>
      <c r="M5" s="436"/>
      <c r="N5" s="577"/>
    </row>
    <row r="6" spans="1:37" s="339" customFormat="1" ht="25.5" customHeight="1">
      <c r="A6" s="390" t="s">
        <v>18</v>
      </c>
      <c r="B6" s="382">
        <f t="shared" ref="B6:B11" si="0">SUM(C6:N6)</f>
        <v>996.4</v>
      </c>
      <c r="C6" s="382">
        <v>17.7</v>
      </c>
      <c r="D6" s="382">
        <v>27.3</v>
      </c>
      <c r="E6" s="382">
        <v>55.1</v>
      </c>
      <c r="F6" s="382">
        <v>60.5</v>
      </c>
      <c r="G6" s="382">
        <v>70.5</v>
      </c>
      <c r="H6" s="382">
        <v>63.1</v>
      </c>
      <c r="I6" s="382">
        <v>249.3</v>
      </c>
      <c r="J6" s="382">
        <v>203</v>
      </c>
      <c r="K6" s="383">
        <v>96.7</v>
      </c>
      <c r="L6" s="380">
        <v>107.5</v>
      </c>
      <c r="M6" s="380">
        <v>39.799999999999997</v>
      </c>
      <c r="N6" s="392">
        <v>5.9</v>
      </c>
    </row>
    <row r="7" spans="1:37" s="339" customFormat="1" ht="25.5" customHeight="1">
      <c r="A7" s="390" t="s">
        <v>19</v>
      </c>
      <c r="B7" s="382">
        <f t="shared" si="0"/>
        <v>1023</v>
      </c>
      <c r="C7" s="382">
        <v>2</v>
      </c>
      <c r="D7" s="382">
        <v>7.5</v>
      </c>
      <c r="E7" s="382">
        <v>106.5</v>
      </c>
      <c r="F7" s="382">
        <v>88.5</v>
      </c>
      <c r="G7" s="382">
        <v>25.5</v>
      </c>
      <c r="H7" s="382">
        <v>23.6</v>
      </c>
      <c r="I7" s="382">
        <v>124.5</v>
      </c>
      <c r="J7" s="382">
        <v>409.9</v>
      </c>
      <c r="K7" s="383">
        <v>105.5</v>
      </c>
      <c r="L7" s="380">
        <v>80.099999999999994</v>
      </c>
      <c r="M7" s="380">
        <v>42.6</v>
      </c>
      <c r="N7" s="392">
        <v>6.8</v>
      </c>
    </row>
    <row r="8" spans="1:37" s="339" customFormat="1" ht="25.5" customHeight="1">
      <c r="A8" s="390" t="s">
        <v>34</v>
      </c>
      <c r="B8" s="382">
        <f t="shared" si="0"/>
        <v>886.8</v>
      </c>
      <c r="C8" s="382">
        <v>21.5</v>
      </c>
      <c r="D8" s="382">
        <v>11.6</v>
      </c>
      <c r="E8" s="382">
        <v>44.4</v>
      </c>
      <c r="F8" s="382">
        <v>76.400000000000006</v>
      </c>
      <c r="G8" s="382">
        <v>30.5</v>
      </c>
      <c r="H8" s="382">
        <v>62.6</v>
      </c>
      <c r="I8" s="382">
        <v>157.5</v>
      </c>
      <c r="J8" s="382">
        <v>269.5</v>
      </c>
      <c r="K8" s="382">
        <v>70.3</v>
      </c>
      <c r="L8" s="380">
        <v>38.1</v>
      </c>
      <c r="M8" s="380">
        <v>70.900000000000006</v>
      </c>
      <c r="N8" s="392">
        <v>33.5</v>
      </c>
    </row>
    <row r="9" spans="1:37" s="339" customFormat="1" ht="25.5" customHeight="1">
      <c r="A9" s="390" t="s">
        <v>94</v>
      </c>
      <c r="B9" s="382">
        <f t="shared" si="0"/>
        <v>1227.3</v>
      </c>
      <c r="C9" s="382">
        <v>23.8</v>
      </c>
      <c r="D9" s="382">
        <v>15.5</v>
      </c>
      <c r="E9" s="382">
        <v>67.5</v>
      </c>
      <c r="F9" s="382">
        <v>151</v>
      </c>
      <c r="G9" s="382">
        <v>65</v>
      </c>
      <c r="H9" s="382">
        <v>45.7</v>
      </c>
      <c r="I9" s="382">
        <v>307.3</v>
      </c>
      <c r="J9" s="382">
        <v>81.2</v>
      </c>
      <c r="K9" s="382">
        <v>306.5</v>
      </c>
      <c r="L9" s="380">
        <v>111.5</v>
      </c>
      <c r="M9" s="380">
        <v>11.3</v>
      </c>
      <c r="N9" s="392">
        <v>41</v>
      </c>
    </row>
    <row r="10" spans="1:37" s="339" customFormat="1" ht="25.5" customHeight="1">
      <c r="A10" s="390" t="s">
        <v>117</v>
      </c>
      <c r="B10" s="382">
        <f t="shared" si="0"/>
        <v>663.69999999999993</v>
      </c>
      <c r="C10" s="382">
        <v>2.5</v>
      </c>
      <c r="D10" s="382">
        <v>25.7</v>
      </c>
      <c r="E10" s="382">
        <v>38.4</v>
      </c>
      <c r="F10" s="382">
        <v>53</v>
      </c>
      <c r="G10" s="382">
        <v>33.1</v>
      </c>
      <c r="H10" s="382">
        <v>71.5</v>
      </c>
      <c r="I10" s="382">
        <v>105.3</v>
      </c>
      <c r="J10" s="382">
        <v>171.3</v>
      </c>
      <c r="K10" s="382">
        <v>97.5</v>
      </c>
      <c r="L10" s="380">
        <v>54.3</v>
      </c>
      <c r="M10" s="380">
        <v>0.1</v>
      </c>
      <c r="N10" s="392">
        <v>11</v>
      </c>
    </row>
    <row r="11" spans="1:37" s="339" customFormat="1" ht="25.5" customHeight="1">
      <c r="A11" s="394" t="s">
        <v>292</v>
      </c>
      <c r="B11" s="387">
        <f t="shared" si="0"/>
        <v>1297.5999999999999</v>
      </c>
      <c r="C11" s="387">
        <v>21.1</v>
      </c>
      <c r="D11" s="387">
        <v>25.1</v>
      </c>
      <c r="E11" s="387">
        <v>98.7</v>
      </c>
      <c r="F11" s="387">
        <v>113</v>
      </c>
      <c r="G11" s="387">
        <v>99.7</v>
      </c>
      <c r="H11" s="387">
        <v>121.1</v>
      </c>
      <c r="I11" s="387">
        <v>169.6</v>
      </c>
      <c r="J11" s="387">
        <v>334.2</v>
      </c>
      <c r="K11" s="387">
        <v>109</v>
      </c>
      <c r="L11" s="387">
        <v>165.1</v>
      </c>
      <c r="M11" s="388">
        <v>17.2</v>
      </c>
      <c r="N11" s="395">
        <v>23.8</v>
      </c>
    </row>
    <row r="12" spans="1:37" s="348" customFormat="1" ht="18" customHeight="1" thickBot="1">
      <c r="A12" s="399" t="s">
        <v>288</v>
      </c>
      <c r="B12" s="405"/>
      <c r="C12" s="405"/>
      <c r="D12" s="405"/>
      <c r="E12" s="405"/>
      <c r="F12" s="406"/>
      <c r="G12" s="406"/>
      <c r="H12" s="406"/>
      <c r="I12" s="406"/>
      <c r="J12" s="406"/>
      <c r="K12" s="406"/>
      <c r="L12" s="405"/>
      <c r="M12" s="405"/>
      <c r="N12" s="407"/>
    </row>
    <row r="13" spans="1:37" s="348" customFormat="1" ht="17.25" customHeight="1">
      <c r="A13" s="349"/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</row>
    <row r="14" spans="1:37" s="353" customFormat="1" ht="17.25" customHeight="1">
      <c r="A14" s="341"/>
      <c r="B14" s="351"/>
      <c r="C14" s="352"/>
      <c r="D14" s="352"/>
      <c r="E14" s="352"/>
      <c r="F14" s="352"/>
      <c r="G14" s="352"/>
      <c r="H14" s="352"/>
      <c r="I14" s="352"/>
      <c r="J14" s="352"/>
      <c r="K14" s="352"/>
    </row>
    <row r="15" spans="1:37" s="353" customFormat="1">
      <c r="A15" s="352"/>
      <c r="B15" s="352"/>
      <c r="C15" s="352"/>
      <c r="D15" s="352"/>
      <c r="E15" s="352"/>
      <c r="F15" s="352"/>
      <c r="G15" s="352"/>
      <c r="H15" s="352"/>
      <c r="I15" s="352"/>
      <c r="J15" s="352"/>
      <c r="K15" s="352"/>
    </row>
    <row r="16" spans="1:37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</row>
  </sheetData>
  <mergeCells count="16">
    <mergeCell ref="M4:M5"/>
    <mergeCell ref="N4:N5"/>
    <mergeCell ref="A1:C1"/>
    <mergeCell ref="G4:G5"/>
    <mergeCell ref="H4:H5"/>
    <mergeCell ref="I4:I5"/>
    <mergeCell ref="J4:J5"/>
    <mergeCell ref="K4:K5"/>
    <mergeCell ref="L4:L5"/>
    <mergeCell ref="E1:F1"/>
    <mergeCell ref="A4:A5"/>
    <mergeCell ref="B4:B5"/>
    <mergeCell ref="C4:C5"/>
    <mergeCell ref="D4:D5"/>
    <mergeCell ref="E4:E5"/>
    <mergeCell ref="F4:F5"/>
  </mergeCells>
  <phoneticPr fontId="2" type="noConversion"/>
  <pageMargins left="0.28000000000000003" right="0.3" top="0.32" bottom="0.25" header="0.35" footer="0.31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A3" sqref="A3:D3"/>
    </sheetView>
  </sheetViews>
  <sheetFormatPr defaultRowHeight="16.5"/>
  <cols>
    <col min="1" max="16" width="13.625" customWidth="1"/>
    <col min="17" max="19" width="19.625" customWidth="1"/>
  </cols>
  <sheetData>
    <row r="1" spans="1:16" ht="30.75" customHeight="1">
      <c r="A1" s="53" t="s">
        <v>122</v>
      </c>
      <c r="B1" s="2"/>
    </row>
    <row r="2" spans="1:16" ht="30.75" customHeight="1">
      <c r="A2" s="25"/>
      <c r="B2" s="2"/>
    </row>
    <row r="3" spans="1:16" s="33" customFormat="1" ht="24" customHeight="1">
      <c r="A3" s="416" t="s">
        <v>116</v>
      </c>
      <c r="B3" s="416"/>
      <c r="C3" s="416"/>
      <c r="D3" s="416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3.5" customHeight="1" thickBot="1">
      <c r="A4" s="34"/>
      <c r="B4" s="34"/>
      <c r="C4" s="3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" customHeight="1">
      <c r="A5" s="417" t="s">
        <v>102</v>
      </c>
      <c r="B5" s="418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419" t="s">
        <v>103</v>
      </c>
      <c r="O5" s="419"/>
      <c r="P5" s="420"/>
    </row>
    <row r="6" spans="1:16" ht="24" customHeight="1">
      <c r="A6" s="425" t="s">
        <v>104</v>
      </c>
      <c r="B6" s="427" t="s">
        <v>105</v>
      </c>
      <c r="C6" s="429" t="s">
        <v>106</v>
      </c>
      <c r="D6" s="429"/>
      <c r="E6" s="429"/>
      <c r="F6" s="429"/>
      <c r="G6" s="429"/>
      <c r="H6" s="429"/>
      <c r="I6" s="429"/>
      <c r="J6" s="429"/>
      <c r="K6" s="429"/>
      <c r="L6" s="430" t="s">
        <v>107</v>
      </c>
      <c r="M6" s="430" t="s">
        <v>108</v>
      </c>
      <c r="N6" s="430" t="s">
        <v>109</v>
      </c>
      <c r="O6" s="431" t="s">
        <v>110</v>
      </c>
      <c r="P6" s="36"/>
    </row>
    <row r="7" spans="1:16" ht="24" customHeight="1">
      <c r="A7" s="426"/>
      <c r="B7" s="428"/>
      <c r="C7" s="211"/>
      <c r="D7" s="38"/>
      <c r="E7" s="37"/>
      <c r="F7" s="434" t="s">
        <v>111</v>
      </c>
      <c r="G7" s="421"/>
      <c r="H7" s="422"/>
      <c r="I7" s="434" t="s">
        <v>112</v>
      </c>
      <c r="J7" s="435"/>
      <c r="K7" s="429"/>
      <c r="L7" s="429"/>
      <c r="M7" s="429"/>
      <c r="N7" s="429"/>
      <c r="O7" s="432"/>
      <c r="P7" s="423" t="s">
        <v>113</v>
      </c>
    </row>
    <row r="8" spans="1:16" ht="33" customHeight="1">
      <c r="A8" s="426"/>
      <c r="B8" s="428"/>
      <c r="C8" s="52"/>
      <c r="D8" s="39" t="s">
        <v>114</v>
      </c>
      <c r="E8" s="39" t="s">
        <v>115</v>
      </c>
      <c r="F8" s="429"/>
      <c r="G8" s="39" t="s">
        <v>114</v>
      </c>
      <c r="H8" s="39" t="s">
        <v>115</v>
      </c>
      <c r="I8" s="429"/>
      <c r="J8" s="39" t="s">
        <v>114</v>
      </c>
      <c r="K8" s="39" t="s">
        <v>115</v>
      </c>
      <c r="L8" s="429"/>
      <c r="M8" s="429"/>
      <c r="N8" s="429"/>
      <c r="O8" s="433"/>
      <c r="P8" s="424"/>
    </row>
    <row r="9" spans="1:16" ht="24" customHeight="1">
      <c r="A9" s="40" t="s">
        <v>3</v>
      </c>
      <c r="B9" s="41">
        <v>779433</v>
      </c>
      <c r="C9" s="51">
        <v>2504645</v>
      </c>
      <c r="D9" s="41">
        <v>1259518</v>
      </c>
      <c r="E9" s="41">
        <v>1245127</v>
      </c>
      <c r="F9" s="41">
        <v>2493440</v>
      </c>
      <c r="G9" s="41">
        <v>1253073</v>
      </c>
      <c r="H9" s="41">
        <v>1240367</v>
      </c>
      <c r="I9" s="41">
        <v>11205</v>
      </c>
      <c r="J9" s="41">
        <v>6445</v>
      </c>
      <c r="K9" s="41">
        <v>4760</v>
      </c>
      <c r="L9" s="42">
        <v>0.10847844704538967</v>
      </c>
      <c r="M9" s="43">
        <v>3.1990434071947171</v>
      </c>
      <c r="N9" s="41">
        <v>131633</v>
      </c>
      <c r="O9" s="41">
        <v>2828.4134924847267</v>
      </c>
      <c r="P9" s="44">
        <v>885.53</v>
      </c>
    </row>
    <row r="10" spans="1:16" ht="24" customHeight="1">
      <c r="A10" s="40" t="s">
        <v>4</v>
      </c>
      <c r="B10" s="41">
        <v>789891</v>
      </c>
      <c r="C10" s="41">
        <v>2517203</v>
      </c>
      <c r="D10" s="41">
        <v>1265940</v>
      </c>
      <c r="E10" s="41">
        <v>1251263</v>
      </c>
      <c r="F10" s="41">
        <v>2505710</v>
      </c>
      <c r="G10" s="41">
        <v>1259384</v>
      </c>
      <c r="H10" s="41">
        <v>1246326</v>
      </c>
      <c r="I10" s="41">
        <v>11493</v>
      </c>
      <c r="J10" s="41">
        <v>6556</v>
      </c>
      <c r="K10" s="41">
        <v>4937</v>
      </c>
      <c r="L10" s="42">
        <v>0.49888705837391734</v>
      </c>
      <c r="M10" s="43">
        <v>3.1722224965216719</v>
      </c>
      <c r="N10" s="41">
        <v>140224</v>
      </c>
      <c r="O10" s="41">
        <v>2842.3380494800194</v>
      </c>
      <c r="P10" s="44">
        <v>885.61</v>
      </c>
    </row>
    <row r="11" spans="1:16" ht="24" customHeight="1">
      <c r="A11" s="40" t="s">
        <v>5</v>
      </c>
      <c r="B11" s="41">
        <v>805779</v>
      </c>
      <c r="C11" s="41">
        <v>2538212</v>
      </c>
      <c r="D11" s="41">
        <v>1276725</v>
      </c>
      <c r="E11" s="41">
        <v>1261487</v>
      </c>
      <c r="F11" s="41">
        <v>2524253</v>
      </c>
      <c r="G11" s="41">
        <v>1268348</v>
      </c>
      <c r="H11" s="41">
        <v>1255905</v>
      </c>
      <c r="I11" s="41">
        <v>13959</v>
      </c>
      <c r="J11" s="41">
        <v>8377</v>
      </c>
      <c r="K11" s="41">
        <v>5582</v>
      </c>
      <c r="L11" s="42">
        <v>0.82770863899469393</v>
      </c>
      <c r="M11" s="43">
        <v>3.132686505853342</v>
      </c>
      <c r="N11" s="41">
        <v>149045</v>
      </c>
      <c r="O11" s="41">
        <v>2866.0606813382865</v>
      </c>
      <c r="P11" s="44">
        <v>885.61</v>
      </c>
    </row>
    <row r="12" spans="1:16" ht="24" customHeight="1">
      <c r="A12" s="40" t="s">
        <v>6</v>
      </c>
      <c r="B12" s="41">
        <v>815709</v>
      </c>
      <c r="C12" s="41">
        <v>2539587</v>
      </c>
      <c r="D12" s="41">
        <v>1277033</v>
      </c>
      <c r="E12" s="41">
        <v>1262554</v>
      </c>
      <c r="F12" s="41">
        <v>2525109</v>
      </c>
      <c r="G12" s="41">
        <v>1268488</v>
      </c>
      <c r="H12" s="41">
        <v>1256621</v>
      </c>
      <c r="I12" s="41">
        <v>14478</v>
      </c>
      <c r="J12" s="41">
        <v>8545</v>
      </c>
      <c r="K12" s="41">
        <v>5933</v>
      </c>
      <c r="L12" s="42">
        <v>5.4142661779257806E-2</v>
      </c>
      <c r="M12" s="43">
        <v>3.0956002692136533</v>
      </c>
      <c r="N12" s="41">
        <v>157269</v>
      </c>
      <c r="O12" s="41">
        <v>2867.6132834995087</v>
      </c>
      <c r="P12" s="44">
        <v>885.62</v>
      </c>
    </row>
    <row r="13" spans="1:16" ht="24" customHeight="1">
      <c r="A13" s="40" t="s">
        <v>7</v>
      </c>
      <c r="B13" s="41">
        <v>827177</v>
      </c>
      <c r="C13" s="41">
        <v>2540647</v>
      </c>
      <c r="D13" s="41">
        <v>1277327</v>
      </c>
      <c r="E13" s="41">
        <v>1263320</v>
      </c>
      <c r="F13" s="41">
        <v>2525803</v>
      </c>
      <c r="G13" s="41">
        <v>1268530</v>
      </c>
      <c r="H13" s="41">
        <v>1257273</v>
      </c>
      <c r="I13" s="41">
        <v>14844</v>
      </c>
      <c r="J13" s="41">
        <v>8797</v>
      </c>
      <c r="K13" s="41">
        <v>6047</v>
      </c>
      <c r="L13" s="42">
        <v>4.1721655940396285E-2</v>
      </c>
      <c r="M13" s="43">
        <v>3.0535217976321873</v>
      </c>
      <c r="N13" s="41">
        <v>165816</v>
      </c>
      <c r="O13" s="41">
        <v>2869</v>
      </c>
      <c r="P13" s="44">
        <v>885.7</v>
      </c>
    </row>
    <row r="14" spans="1:16" ht="24" customHeight="1">
      <c r="A14" s="40" t="s">
        <v>8</v>
      </c>
      <c r="B14" s="41">
        <v>845242</v>
      </c>
      <c r="C14" s="41">
        <v>2544811</v>
      </c>
      <c r="D14" s="41">
        <v>1279406</v>
      </c>
      <c r="E14" s="41">
        <v>1265405</v>
      </c>
      <c r="F14" s="41">
        <v>2529544</v>
      </c>
      <c r="G14" s="41">
        <v>1269880</v>
      </c>
      <c r="H14" s="41">
        <v>1259664</v>
      </c>
      <c r="I14" s="41">
        <v>15267</v>
      </c>
      <c r="J14" s="41">
        <v>9526</v>
      </c>
      <c r="K14" s="41">
        <v>5741</v>
      </c>
      <c r="L14" s="42">
        <v>0.16362708271852017</v>
      </c>
      <c r="M14" s="43">
        <v>2.9926861182951154</v>
      </c>
      <c r="N14" s="41">
        <v>175110</v>
      </c>
      <c r="O14" s="41">
        <v>2873.2849336103336</v>
      </c>
      <c r="P14" s="44">
        <v>885.68</v>
      </c>
    </row>
    <row r="15" spans="1:16" ht="24" customHeight="1">
      <c r="A15" s="40" t="s">
        <v>9</v>
      </c>
      <c r="B15" s="41">
        <v>853142</v>
      </c>
      <c r="C15" s="41">
        <v>2539738</v>
      </c>
      <c r="D15" s="41">
        <v>1275762</v>
      </c>
      <c r="E15" s="41">
        <v>1263976</v>
      </c>
      <c r="F15" s="41">
        <v>2524712</v>
      </c>
      <c r="G15" s="41">
        <v>1266254</v>
      </c>
      <c r="H15" s="41">
        <v>1258458</v>
      </c>
      <c r="I15" s="41">
        <v>15026</v>
      </c>
      <c r="J15" s="41">
        <v>9508</v>
      </c>
      <c r="K15" s="41">
        <v>5518</v>
      </c>
      <c r="L15" s="42">
        <v>-0.19974501306827711</v>
      </c>
      <c r="M15" s="43">
        <v>2.9593104078805168</v>
      </c>
      <c r="N15" s="41">
        <v>186250</v>
      </c>
      <c r="O15" s="41">
        <v>2867.88093678719</v>
      </c>
      <c r="P15" s="44">
        <v>885.58</v>
      </c>
    </row>
    <row r="16" spans="1:16" ht="24" customHeight="1">
      <c r="A16" s="40" t="s">
        <v>10</v>
      </c>
      <c r="B16" s="41">
        <v>865766</v>
      </c>
      <c r="C16" s="41">
        <v>2525836</v>
      </c>
      <c r="D16" s="41">
        <v>1268066</v>
      </c>
      <c r="E16" s="41">
        <v>1257770</v>
      </c>
      <c r="F16" s="41">
        <v>2511306</v>
      </c>
      <c r="G16" s="41">
        <v>1259092</v>
      </c>
      <c r="H16" s="41">
        <v>1252214</v>
      </c>
      <c r="I16" s="41">
        <v>14530</v>
      </c>
      <c r="J16" s="41">
        <v>8974</v>
      </c>
      <c r="K16" s="41">
        <v>5556</v>
      </c>
      <c r="L16" s="42">
        <v>-0.55039202861943526</v>
      </c>
      <c r="M16" s="43">
        <v>2.9006752401919225</v>
      </c>
      <c r="N16" s="41">
        <v>195419</v>
      </c>
      <c r="O16" s="41">
        <v>2855.7944960767022</v>
      </c>
      <c r="P16" s="44">
        <v>884.46</v>
      </c>
    </row>
    <row r="17" spans="1:17" ht="24" customHeight="1">
      <c r="A17" s="40" t="s">
        <v>11</v>
      </c>
      <c r="B17" s="41">
        <v>875173</v>
      </c>
      <c r="C17" s="41">
        <v>2513219</v>
      </c>
      <c r="D17" s="41">
        <v>1261391</v>
      </c>
      <c r="E17" s="41">
        <v>1251828</v>
      </c>
      <c r="F17" s="41">
        <v>2496115</v>
      </c>
      <c r="G17" s="41">
        <v>1250849</v>
      </c>
      <c r="H17" s="41">
        <v>1245266</v>
      </c>
      <c r="I17" s="41">
        <v>17104</v>
      </c>
      <c r="J17" s="41">
        <v>10542</v>
      </c>
      <c r="K17" s="41">
        <v>6562</v>
      </c>
      <c r="L17" s="42">
        <v>-0.50202549001897567</v>
      </c>
      <c r="M17" s="43">
        <v>2.852138948527891</v>
      </c>
      <c r="N17" s="41">
        <v>206158</v>
      </c>
      <c r="O17" s="41">
        <v>2841.9470107312882</v>
      </c>
      <c r="P17" s="44">
        <v>884.33</v>
      </c>
    </row>
    <row r="18" spans="1:17" ht="24" customHeight="1">
      <c r="A18" s="40" t="s">
        <v>12</v>
      </c>
      <c r="B18" s="41">
        <v>883920</v>
      </c>
      <c r="C18" s="41">
        <v>2512670</v>
      </c>
      <c r="D18" s="41">
        <v>1259705</v>
      </c>
      <c r="E18" s="41">
        <v>1252965</v>
      </c>
      <c r="F18" s="41">
        <v>2493261</v>
      </c>
      <c r="G18" s="41">
        <v>1248233</v>
      </c>
      <c r="H18" s="41">
        <v>1245028</v>
      </c>
      <c r="I18" s="41">
        <v>19409</v>
      </c>
      <c r="J18" s="41">
        <v>11472</v>
      </c>
      <c r="K18" s="41">
        <v>7937</v>
      </c>
      <c r="L18" s="42">
        <v>-2.1849267910230948E-2</v>
      </c>
      <c r="M18" s="43">
        <v>2.8206862612001085</v>
      </c>
      <c r="N18" s="41">
        <v>220985</v>
      </c>
      <c r="O18" s="41">
        <v>2842.0975240077369</v>
      </c>
      <c r="P18" s="44">
        <v>884.1</v>
      </c>
    </row>
    <row r="19" spans="1:17" ht="24" customHeight="1">
      <c r="A19" s="40" t="s">
        <v>13</v>
      </c>
      <c r="B19" s="41">
        <v>894969</v>
      </c>
      <c r="C19" s="41">
        <v>2512601</v>
      </c>
      <c r="D19" s="41">
        <v>1258147</v>
      </c>
      <c r="E19" s="41">
        <v>1254454</v>
      </c>
      <c r="F19" s="41">
        <v>2492724</v>
      </c>
      <c r="G19" s="41">
        <v>1246873</v>
      </c>
      <c r="H19" s="41">
        <v>1245851</v>
      </c>
      <c r="I19" s="41">
        <v>19877</v>
      </c>
      <c r="J19" s="41">
        <v>11274</v>
      </c>
      <c r="K19" s="41">
        <v>8603</v>
      </c>
      <c r="L19" s="42">
        <v>-2.6266879454922452E-3</v>
      </c>
      <c r="M19" s="43">
        <v>2.7852629532419559</v>
      </c>
      <c r="N19" s="41">
        <v>232499</v>
      </c>
      <c r="O19" s="41">
        <v>2841.9907250311048</v>
      </c>
      <c r="P19" s="44">
        <v>884.1</v>
      </c>
    </row>
    <row r="20" spans="1:17" ht="24" customHeight="1">
      <c r="A20" s="40" t="s">
        <v>14</v>
      </c>
      <c r="B20" s="41">
        <v>906470</v>
      </c>
      <c r="C20" s="41">
        <v>2509187</v>
      </c>
      <c r="D20" s="41">
        <v>1254593</v>
      </c>
      <c r="E20" s="41">
        <v>1254594</v>
      </c>
      <c r="F20" s="41">
        <v>2489781</v>
      </c>
      <c r="G20" s="41">
        <v>1243878</v>
      </c>
      <c r="H20" s="41">
        <v>1245903</v>
      </c>
      <c r="I20" s="41">
        <v>19406</v>
      </c>
      <c r="J20" s="41">
        <v>10715</v>
      </c>
      <c r="K20" s="41">
        <v>8691</v>
      </c>
      <c r="L20" s="42">
        <v>-0.13599437078027399</v>
      </c>
      <c r="M20" s="43">
        <v>2.7466777720167244</v>
      </c>
      <c r="N20" s="41">
        <v>242364</v>
      </c>
      <c r="O20" s="41">
        <v>2838.2220864863639</v>
      </c>
      <c r="P20" s="44">
        <v>884.07</v>
      </c>
    </row>
    <row r="21" spans="1:17" ht="24" customHeight="1">
      <c r="A21" s="40" t="s">
        <v>15</v>
      </c>
      <c r="B21" s="41">
        <v>934598</v>
      </c>
      <c r="C21" s="41">
        <v>2532077</v>
      </c>
      <c r="D21" s="41">
        <v>1266569</v>
      </c>
      <c r="E21" s="41">
        <v>1265508</v>
      </c>
      <c r="F21" s="41">
        <v>2511676</v>
      </c>
      <c r="G21" s="41">
        <v>1255245</v>
      </c>
      <c r="H21" s="41">
        <v>1256431</v>
      </c>
      <c r="I21" s="41">
        <v>20401</v>
      </c>
      <c r="J21" s="41">
        <v>11324</v>
      </c>
      <c r="K21" s="41">
        <v>9077</v>
      </c>
      <c r="L21" s="42">
        <v>0.91224767225400094</v>
      </c>
      <c r="M21" s="43">
        <v>2.6874399474426438</v>
      </c>
      <c r="N21" s="41">
        <v>252084</v>
      </c>
      <c r="O21" s="41">
        <v>2864.016513969008</v>
      </c>
      <c r="P21" s="44">
        <v>884.1</v>
      </c>
    </row>
    <row r="22" spans="1:17" ht="24" customHeight="1">
      <c r="A22" s="40" t="s">
        <v>16</v>
      </c>
      <c r="B22" s="41">
        <v>940770</v>
      </c>
      <c r="C22" s="41">
        <v>2529285</v>
      </c>
      <c r="D22" s="41">
        <v>1264028</v>
      </c>
      <c r="E22" s="41">
        <v>1265257</v>
      </c>
      <c r="F22" s="41">
        <v>2507271</v>
      </c>
      <c r="G22" s="41">
        <v>1251577</v>
      </c>
      <c r="H22" s="41">
        <v>1255694</v>
      </c>
      <c r="I22" s="41">
        <v>22014</v>
      </c>
      <c r="J22" s="41">
        <v>12451</v>
      </c>
      <c r="K22" s="41">
        <v>9563</v>
      </c>
      <c r="L22" s="42">
        <v>-0.11026520915438195</v>
      </c>
      <c r="M22" s="43">
        <v>2.6651264389808347</v>
      </c>
      <c r="N22" s="41">
        <v>260038</v>
      </c>
      <c r="O22" s="41">
        <v>2862.218223791418</v>
      </c>
      <c r="P22" s="44">
        <v>883.68</v>
      </c>
    </row>
    <row r="23" spans="1:17" ht="24" customHeight="1">
      <c r="A23" s="40" t="s">
        <v>17</v>
      </c>
      <c r="B23" s="41">
        <v>948652</v>
      </c>
      <c r="C23" s="41">
        <v>2527566</v>
      </c>
      <c r="D23" s="41">
        <v>1261529</v>
      </c>
      <c r="E23" s="41">
        <v>1266037</v>
      </c>
      <c r="F23" s="41">
        <v>2505644</v>
      </c>
      <c r="G23" s="41">
        <v>1249320</v>
      </c>
      <c r="H23" s="41">
        <v>1256324</v>
      </c>
      <c r="I23" s="41">
        <v>21922</v>
      </c>
      <c r="J23" s="41">
        <v>12209</v>
      </c>
      <c r="K23" s="41">
        <v>9713</v>
      </c>
      <c r="L23" s="42">
        <v>-6.796387121261542E-2</v>
      </c>
      <c r="M23" s="43">
        <v>2.6412678200225161</v>
      </c>
      <c r="N23" s="41">
        <v>274152</v>
      </c>
      <c r="O23" s="41">
        <v>2860.43479736994</v>
      </c>
      <c r="P23" s="44">
        <v>883.63</v>
      </c>
    </row>
    <row r="24" spans="1:17" ht="24" customHeight="1">
      <c r="A24" s="40" t="s">
        <v>18</v>
      </c>
      <c r="B24" s="41">
        <v>960265</v>
      </c>
      <c r="C24" s="41">
        <v>2524890</v>
      </c>
      <c r="D24" s="41">
        <v>1259143</v>
      </c>
      <c r="E24" s="41">
        <v>1265747</v>
      </c>
      <c r="F24" s="41">
        <v>2501588</v>
      </c>
      <c r="G24" s="41">
        <v>1246071</v>
      </c>
      <c r="H24" s="41">
        <v>1255517</v>
      </c>
      <c r="I24" s="41">
        <v>23302</v>
      </c>
      <c r="J24" s="41">
        <v>13072</v>
      </c>
      <c r="K24" s="41">
        <v>10230</v>
      </c>
      <c r="L24" s="42">
        <v>-0.10587260629396028</v>
      </c>
      <c r="M24" s="43">
        <v>2.6051017167136155</v>
      </c>
      <c r="N24" s="41">
        <v>289246</v>
      </c>
      <c r="O24" s="41">
        <v>2857.8915198985828</v>
      </c>
      <c r="P24" s="44">
        <v>883.48</v>
      </c>
    </row>
    <row r="25" spans="1:17" ht="24" customHeight="1">
      <c r="A25" s="40" t="s">
        <v>19</v>
      </c>
      <c r="B25" s="41">
        <v>970618</v>
      </c>
      <c r="C25" s="41">
        <v>2518467</v>
      </c>
      <c r="D25" s="41">
        <v>1255516</v>
      </c>
      <c r="E25" s="41">
        <v>1262951</v>
      </c>
      <c r="F25" s="41">
        <v>2493264</v>
      </c>
      <c r="G25" s="41">
        <v>1241119</v>
      </c>
      <c r="H25" s="41">
        <v>1252145</v>
      </c>
      <c r="I25" s="41">
        <v>25203</v>
      </c>
      <c r="J25" s="41">
        <v>14397</v>
      </c>
      <c r="K25" s="41">
        <v>10806</v>
      </c>
      <c r="L25" s="42">
        <v>-0.25438731984363677</v>
      </c>
      <c r="M25" s="43">
        <v>2.5687386798926046</v>
      </c>
      <c r="N25" s="41">
        <v>303537</v>
      </c>
      <c r="O25" s="41">
        <v>2850.4278244335287</v>
      </c>
      <c r="P25" s="44">
        <v>883.54</v>
      </c>
    </row>
    <row r="26" spans="1:17" ht="24" customHeight="1">
      <c r="A26" s="40" t="s">
        <v>34</v>
      </c>
      <c r="B26" s="41">
        <v>982360</v>
      </c>
      <c r="C26" s="41">
        <v>2513970</v>
      </c>
      <c r="D26" s="41">
        <v>1252332</v>
      </c>
      <c r="E26" s="41">
        <v>1261638</v>
      </c>
      <c r="F26" s="41">
        <v>2487829</v>
      </c>
      <c r="G26" s="41">
        <v>1237291</v>
      </c>
      <c r="H26" s="41">
        <v>1250538</v>
      </c>
      <c r="I26" s="41">
        <v>26141</v>
      </c>
      <c r="J26" s="41">
        <v>15041</v>
      </c>
      <c r="K26" s="41">
        <v>11100</v>
      </c>
      <c r="L26" s="42">
        <v>-0.17856100556409912</v>
      </c>
      <c r="M26" s="43">
        <v>2.5325023413005416</v>
      </c>
      <c r="N26" s="41">
        <v>316122</v>
      </c>
      <c r="O26" s="41">
        <v>2845.2736656254247</v>
      </c>
      <c r="P26" s="44">
        <v>883.56</v>
      </c>
    </row>
    <row r="27" spans="1:17" ht="24" customHeight="1">
      <c r="A27" s="40" t="s">
        <v>94</v>
      </c>
      <c r="B27" s="41">
        <v>994220</v>
      </c>
      <c r="C27" s="41">
        <v>2511050</v>
      </c>
      <c r="D27" s="41">
        <v>1249381</v>
      </c>
      <c r="E27" s="41">
        <v>1261669</v>
      </c>
      <c r="F27" s="41">
        <v>2484557</v>
      </c>
      <c r="G27" s="41">
        <v>1234169</v>
      </c>
      <c r="H27" s="41">
        <v>1250388</v>
      </c>
      <c r="I27" s="41">
        <v>26493</v>
      </c>
      <c r="J27" s="41">
        <v>15212</v>
      </c>
      <c r="K27" s="41">
        <v>11281</v>
      </c>
      <c r="L27" s="42">
        <v>-0.1161509484997832</v>
      </c>
      <c r="M27" s="43">
        <v>2.4990012270925952</v>
      </c>
      <c r="N27" s="41">
        <v>328901</v>
      </c>
      <c r="O27" s="41">
        <v>2841.9688532753862</v>
      </c>
      <c r="P27" s="44">
        <v>883.56</v>
      </c>
    </row>
    <row r="28" spans="1:17" ht="24" customHeight="1">
      <c r="A28" s="45" t="s">
        <v>117</v>
      </c>
      <c r="B28" s="46">
        <v>1006753</v>
      </c>
      <c r="C28" s="47">
        <v>2501673</v>
      </c>
      <c r="D28" s="47">
        <v>1242733</v>
      </c>
      <c r="E28" s="47">
        <v>1258940</v>
      </c>
      <c r="F28" s="46">
        <v>2475231</v>
      </c>
      <c r="G28" s="46">
        <v>1227814</v>
      </c>
      <c r="H28" s="46">
        <v>1247417</v>
      </c>
      <c r="I28" s="47">
        <v>26442</v>
      </c>
      <c r="J28" s="47">
        <v>14919</v>
      </c>
      <c r="K28" s="47">
        <v>11523</v>
      </c>
      <c r="L28" s="48">
        <v>-0.3734294418669481</v>
      </c>
      <c r="M28" s="49">
        <v>2.4586278858866075</v>
      </c>
      <c r="N28" s="47">
        <v>347459</v>
      </c>
      <c r="O28" s="47">
        <v>2831.2279311905841</v>
      </c>
      <c r="P28" s="50">
        <v>883.6</v>
      </c>
    </row>
    <row r="29" spans="1:17" ht="24" customHeight="1" thickBot="1">
      <c r="A29" s="212" t="s">
        <v>118</v>
      </c>
      <c r="B29" s="213">
        <v>1021266</v>
      </c>
      <c r="C29" s="214">
        <v>2489802</v>
      </c>
      <c r="D29" s="214">
        <v>1234848</v>
      </c>
      <c r="E29" s="214">
        <v>1254954</v>
      </c>
      <c r="F29" s="213">
        <v>2461769</v>
      </c>
      <c r="G29" s="213">
        <v>1219342</v>
      </c>
      <c r="H29" s="213">
        <v>1242427</v>
      </c>
      <c r="I29" s="214">
        <v>28033</v>
      </c>
      <c r="J29" s="214">
        <v>15506</v>
      </c>
      <c r="K29" s="214">
        <v>12527</v>
      </c>
      <c r="L29" s="215">
        <v>-0.47452244957674322</v>
      </c>
      <c r="M29" s="216">
        <v>2.4105071548450647</v>
      </c>
      <c r="N29" s="214">
        <v>362934</v>
      </c>
      <c r="O29" s="217">
        <v>2818.0482614994567</v>
      </c>
      <c r="P29" s="218">
        <v>883.52</v>
      </c>
    </row>
    <row r="30" spans="1:17">
      <c r="A30" s="8" t="s">
        <v>21</v>
      </c>
      <c r="B30" s="13"/>
      <c r="C30" s="13"/>
      <c r="D30" s="13"/>
      <c r="E30" s="14" t="s">
        <v>0</v>
      </c>
      <c r="F30" s="14"/>
      <c r="G30" s="14"/>
      <c r="H30" s="14"/>
      <c r="I30" s="14"/>
      <c r="J30" s="14"/>
      <c r="K30" s="14"/>
      <c r="L30" s="9"/>
      <c r="M30" s="15"/>
      <c r="N30" s="14"/>
      <c r="O30" s="13"/>
      <c r="P30" s="13"/>
      <c r="Q30" s="4"/>
    </row>
    <row r="31" spans="1:17">
      <c r="A31" s="8" t="s">
        <v>119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7"/>
      <c r="M31" s="16"/>
      <c r="N31" s="5"/>
      <c r="O31" s="5"/>
      <c r="P31" s="5"/>
      <c r="Q31" s="4"/>
    </row>
    <row r="32" spans="1:17">
      <c r="A32" s="6" t="s">
        <v>120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7"/>
      <c r="M32" s="18"/>
      <c r="N32" s="10"/>
      <c r="O32" s="10"/>
      <c r="P32" s="10"/>
      <c r="Q32" s="4"/>
    </row>
    <row r="33" spans="1:17">
      <c r="A33" s="6" t="s">
        <v>121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7"/>
      <c r="M33" s="18"/>
      <c r="N33" s="10"/>
      <c r="O33" s="10"/>
      <c r="P33" s="10"/>
      <c r="Q33" s="4"/>
    </row>
    <row r="34" spans="1:17">
      <c r="A34" s="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7"/>
      <c r="M34" s="18"/>
      <c r="N34" s="10"/>
      <c r="O34" s="10"/>
      <c r="P34" s="10"/>
      <c r="Q34" s="4"/>
    </row>
  </sheetData>
  <mergeCells count="15">
    <mergeCell ref="A3:D3"/>
    <mergeCell ref="A5:B5"/>
    <mergeCell ref="N5:P5"/>
    <mergeCell ref="G7:H7"/>
    <mergeCell ref="P7:P8"/>
    <mergeCell ref="A6:A8"/>
    <mergeCell ref="B6:B8"/>
    <mergeCell ref="C6:K6"/>
    <mergeCell ref="L6:L8"/>
    <mergeCell ref="M6:M8"/>
    <mergeCell ref="N6:N8"/>
    <mergeCell ref="O6:O8"/>
    <mergeCell ref="F7:F8"/>
    <mergeCell ref="I7:I8"/>
    <mergeCell ref="J7:K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sqref="A1:G1"/>
    </sheetView>
  </sheetViews>
  <sheetFormatPr defaultRowHeight="16.5"/>
  <cols>
    <col min="1" max="14" width="10.625" customWidth="1"/>
    <col min="15" max="15" width="20.625" customWidth="1"/>
    <col min="16" max="17" width="18.75" customWidth="1"/>
  </cols>
  <sheetData>
    <row r="1" spans="1:17" ht="24" customHeight="1">
      <c r="A1" s="440" t="s">
        <v>123</v>
      </c>
      <c r="B1" s="440"/>
      <c r="C1" s="440"/>
      <c r="D1" s="440"/>
      <c r="E1" s="440"/>
      <c r="F1" s="440"/>
      <c r="G1" s="440"/>
      <c r="H1" s="4"/>
      <c r="I1" s="4"/>
      <c r="J1" s="4"/>
      <c r="K1" s="4"/>
      <c r="L1" s="4"/>
      <c r="M1" s="4"/>
      <c r="N1" s="4"/>
      <c r="O1" s="4"/>
    </row>
    <row r="2" spans="1:17" ht="17.25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>
      <c r="A3" s="195" t="s">
        <v>124</v>
      </c>
      <c r="B3" s="196"/>
      <c r="C3" s="197" t="s">
        <v>0</v>
      </c>
      <c r="D3" s="197" t="s">
        <v>0</v>
      </c>
      <c r="E3" s="197"/>
      <c r="F3" s="197"/>
      <c r="G3" s="197"/>
      <c r="H3" s="196"/>
      <c r="I3" s="196"/>
      <c r="J3" s="196"/>
      <c r="K3" s="196"/>
      <c r="L3" s="196"/>
      <c r="M3" s="196"/>
      <c r="N3" s="198"/>
      <c r="O3" s="198"/>
      <c r="P3" s="196"/>
      <c r="Q3" s="199"/>
    </row>
    <row r="4" spans="1:17" ht="24" customHeight="1">
      <c r="A4" s="444" t="s">
        <v>136</v>
      </c>
      <c r="B4" s="119"/>
      <c r="C4" s="441" t="s">
        <v>125</v>
      </c>
      <c r="D4" s="442"/>
      <c r="E4" s="163"/>
      <c r="F4" s="441" t="s">
        <v>126</v>
      </c>
      <c r="G4" s="441"/>
      <c r="H4" s="441"/>
      <c r="I4" s="442"/>
      <c r="J4" s="163"/>
      <c r="K4" s="441" t="s">
        <v>127</v>
      </c>
      <c r="L4" s="442"/>
      <c r="M4" s="443" t="s">
        <v>137</v>
      </c>
      <c r="N4" s="441"/>
      <c r="O4" s="442"/>
      <c r="P4" s="436" t="s">
        <v>138</v>
      </c>
      <c r="Q4" s="437" t="s">
        <v>128</v>
      </c>
    </row>
    <row r="5" spans="1:17" ht="24" customHeight="1">
      <c r="A5" s="445"/>
      <c r="B5" s="55"/>
      <c r="C5" s="436" t="s">
        <v>129</v>
      </c>
      <c r="D5" s="436" t="s">
        <v>139</v>
      </c>
      <c r="E5" s="56"/>
      <c r="F5" s="436" t="s">
        <v>130</v>
      </c>
      <c r="G5" s="436" t="s">
        <v>140</v>
      </c>
      <c r="H5" s="447" t="s">
        <v>141</v>
      </c>
      <c r="I5" s="447"/>
      <c r="J5" s="57"/>
      <c r="K5" s="436" t="s">
        <v>22</v>
      </c>
      <c r="L5" s="436" t="s">
        <v>24</v>
      </c>
      <c r="M5" s="58"/>
      <c r="N5" s="436" t="s">
        <v>23</v>
      </c>
      <c r="O5" s="59" t="s">
        <v>131</v>
      </c>
      <c r="P5" s="436"/>
      <c r="Q5" s="438"/>
    </row>
    <row r="6" spans="1:17" ht="24" customHeight="1">
      <c r="A6" s="446"/>
      <c r="B6" s="122"/>
      <c r="C6" s="436"/>
      <c r="D6" s="436"/>
      <c r="E6" s="193"/>
      <c r="F6" s="436"/>
      <c r="G6" s="436"/>
      <c r="H6" s="194" t="s">
        <v>25</v>
      </c>
      <c r="I6" s="194" t="s">
        <v>26</v>
      </c>
      <c r="J6" s="193"/>
      <c r="K6" s="436"/>
      <c r="L6" s="436"/>
      <c r="M6" s="67"/>
      <c r="N6" s="436"/>
      <c r="O6" s="194" t="s">
        <v>25</v>
      </c>
      <c r="P6" s="436"/>
      <c r="Q6" s="439"/>
    </row>
    <row r="7" spans="1:17" ht="24" customHeight="1">
      <c r="A7" s="139" t="s">
        <v>18</v>
      </c>
      <c r="B7" s="200">
        <f t="shared" ref="B7:B12" si="0">SUM(C7:D7)</f>
        <v>8</v>
      </c>
      <c r="C7" s="60">
        <v>7</v>
      </c>
      <c r="D7" s="60">
        <v>1</v>
      </c>
      <c r="E7" s="60">
        <f t="shared" ref="E7:E12" si="1">SUM(F7:H7)</f>
        <v>139</v>
      </c>
      <c r="F7" s="61">
        <v>3</v>
      </c>
      <c r="G7" s="61">
        <v>6</v>
      </c>
      <c r="H7" s="60">
        <v>130</v>
      </c>
      <c r="I7" s="60">
        <v>195</v>
      </c>
      <c r="J7" s="60">
        <f t="shared" ref="J7:J12" si="2">SUM(K7:L7)</f>
        <v>2</v>
      </c>
      <c r="K7" s="62">
        <v>0</v>
      </c>
      <c r="L7" s="62">
        <v>2</v>
      </c>
      <c r="M7" s="62">
        <f>SUM(N7:O7)</f>
        <v>3510</v>
      </c>
      <c r="N7" s="63">
        <v>3255</v>
      </c>
      <c r="O7" s="60">
        <v>255</v>
      </c>
      <c r="P7" s="63">
        <v>23150</v>
      </c>
      <c r="Q7" s="201">
        <v>883.48</v>
      </c>
    </row>
    <row r="8" spans="1:17" ht="24" customHeight="1">
      <c r="A8" s="139" t="s">
        <v>19</v>
      </c>
      <c r="B8" s="200">
        <f t="shared" si="0"/>
        <v>8</v>
      </c>
      <c r="C8" s="60">
        <v>7</v>
      </c>
      <c r="D8" s="60">
        <v>1</v>
      </c>
      <c r="E8" s="60">
        <f t="shared" si="1"/>
        <v>139</v>
      </c>
      <c r="F8" s="61">
        <v>3</v>
      </c>
      <c r="G8" s="61">
        <v>6</v>
      </c>
      <c r="H8" s="60">
        <v>130</v>
      </c>
      <c r="I8" s="60">
        <v>195</v>
      </c>
      <c r="J8" s="60">
        <f t="shared" si="2"/>
        <v>2</v>
      </c>
      <c r="K8" s="62">
        <v>0</v>
      </c>
      <c r="L8" s="62">
        <v>2</v>
      </c>
      <c r="M8" s="62">
        <f t="shared" ref="M8:M16" si="3">SUM(N8:O8)</f>
        <v>3522</v>
      </c>
      <c r="N8" s="63">
        <v>3267</v>
      </c>
      <c r="O8" s="60">
        <v>255</v>
      </c>
      <c r="P8" s="63">
        <v>23218</v>
      </c>
      <c r="Q8" s="201">
        <v>883.54</v>
      </c>
    </row>
    <row r="9" spans="1:17" ht="24" customHeight="1">
      <c r="A9" s="139" t="s">
        <v>34</v>
      </c>
      <c r="B9" s="200">
        <f t="shared" si="0"/>
        <v>8</v>
      </c>
      <c r="C9" s="60">
        <v>7</v>
      </c>
      <c r="D9" s="60">
        <v>1</v>
      </c>
      <c r="E9" s="60">
        <f t="shared" si="1"/>
        <v>139</v>
      </c>
      <c r="F9" s="60">
        <v>3</v>
      </c>
      <c r="G9" s="60">
        <v>6</v>
      </c>
      <c r="H9" s="60">
        <v>130</v>
      </c>
      <c r="I9" s="60">
        <v>195</v>
      </c>
      <c r="J9" s="60">
        <f t="shared" si="2"/>
        <v>2</v>
      </c>
      <c r="K9" s="62">
        <v>0</v>
      </c>
      <c r="L9" s="62">
        <v>2</v>
      </c>
      <c r="M9" s="62">
        <f t="shared" si="3"/>
        <v>3560</v>
      </c>
      <c r="N9" s="63">
        <v>3294</v>
      </c>
      <c r="O9" s="60">
        <v>266</v>
      </c>
      <c r="P9" s="63">
        <v>23442</v>
      </c>
      <c r="Q9" s="201">
        <v>883.56</v>
      </c>
    </row>
    <row r="10" spans="1:17" ht="24" customHeight="1">
      <c r="A10" s="139" t="s">
        <v>94</v>
      </c>
      <c r="B10" s="200">
        <f t="shared" si="0"/>
        <v>8</v>
      </c>
      <c r="C10" s="60">
        <v>7</v>
      </c>
      <c r="D10" s="60">
        <v>1</v>
      </c>
      <c r="E10" s="60">
        <f t="shared" si="1"/>
        <v>139</v>
      </c>
      <c r="F10" s="60">
        <v>3</v>
      </c>
      <c r="G10" s="60">
        <v>6</v>
      </c>
      <c r="H10" s="60">
        <v>130</v>
      </c>
      <c r="I10" s="60">
        <v>195</v>
      </c>
      <c r="J10" s="60">
        <f t="shared" si="2"/>
        <v>2</v>
      </c>
      <c r="K10" s="62">
        <v>0</v>
      </c>
      <c r="L10" s="62">
        <v>2</v>
      </c>
      <c r="M10" s="62">
        <f t="shared" si="3"/>
        <v>3605</v>
      </c>
      <c r="N10" s="63">
        <v>3319</v>
      </c>
      <c r="O10" s="60">
        <v>286</v>
      </c>
      <c r="P10" s="63">
        <v>23934</v>
      </c>
      <c r="Q10" s="201">
        <v>883.56</v>
      </c>
    </row>
    <row r="11" spans="1:17" ht="24" customHeight="1">
      <c r="A11" s="139" t="s">
        <v>117</v>
      </c>
      <c r="B11" s="200">
        <f t="shared" si="0"/>
        <v>8</v>
      </c>
      <c r="C11" s="60">
        <v>7</v>
      </c>
      <c r="D11" s="60">
        <v>1</v>
      </c>
      <c r="E11" s="60">
        <f t="shared" si="1"/>
        <v>139</v>
      </c>
      <c r="F11" s="60">
        <v>3</v>
      </c>
      <c r="G11" s="60">
        <v>6</v>
      </c>
      <c r="H11" s="60">
        <v>130</v>
      </c>
      <c r="I11" s="60">
        <v>195</v>
      </c>
      <c r="J11" s="60">
        <f t="shared" si="2"/>
        <v>2</v>
      </c>
      <c r="K11" s="62">
        <v>0</v>
      </c>
      <c r="L11" s="62">
        <v>2</v>
      </c>
      <c r="M11" s="62">
        <f t="shared" si="3"/>
        <v>3651</v>
      </c>
      <c r="N11" s="63">
        <v>3352</v>
      </c>
      <c r="O11" s="60">
        <v>299</v>
      </c>
      <c r="P11" s="63">
        <v>24356</v>
      </c>
      <c r="Q11" s="201">
        <v>883.6</v>
      </c>
    </row>
    <row r="12" spans="1:17" ht="24" customHeight="1">
      <c r="A12" s="202" t="s">
        <v>132</v>
      </c>
      <c r="B12" s="70">
        <f t="shared" si="0"/>
        <v>8</v>
      </c>
      <c r="C12" s="71">
        <f t="shared" ref="C12:P12" si="4">SUM(C14:C21)</f>
        <v>7</v>
      </c>
      <c r="D12" s="71">
        <f t="shared" si="4"/>
        <v>1</v>
      </c>
      <c r="E12" s="71">
        <f t="shared" si="1"/>
        <v>139</v>
      </c>
      <c r="F12" s="71">
        <f t="shared" si="4"/>
        <v>6</v>
      </c>
      <c r="G12" s="71">
        <f t="shared" si="4"/>
        <v>3</v>
      </c>
      <c r="H12" s="71">
        <f t="shared" si="4"/>
        <v>130</v>
      </c>
      <c r="I12" s="71">
        <f t="shared" si="4"/>
        <v>195</v>
      </c>
      <c r="J12" s="71">
        <f t="shared" si="2"/>
        <v>2</v>
      </c>
      <c r="K12" s="71">
        <f>SUM(K14:K21)</f>
        <v>0</v>
      </c>
      <c r="L12" s="71">
        <f>SUM(L14:L21)</f>
        <v>2</v>
      </c>
      <c r="M12" s="71">
        <f t="shared" si="3"/>
        <v>3692</v>
      </c>
      <c r="N12" s="71">
        <f t="shared" si="4"/>
        <v>3379</v>
      </c>
      <c r="O12" s="71">
        <f t="shared" si="4"/>
        <v>313</v>
      </c>
      <c r="P12" s="71">
        <f t="shared" si="4"/>
        <v>24629</v>
      </c>
      <c r="Q12" s="203">
        <f>SUM(Q14:Q21)</f>
        <v>883.52</v>
      </c>
    </row>
    <row r="13" spans="1:17" ht="24" customHeight="1">
      <c r="A13" s="204"/>
      <c r="B13" s="64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205"/>
    </row>
    <row r="14" spans="1:17" ht="24" customHeight="1">
      <c r="A14" s="139" t="s">
        <v>27</v>
      </c>
      <c r="B14" s="64">
        <f t="shared" ref="B14:B21" si="5">SUM(C14:D14)</f>
        <v>1</v>
      </c>
      <c r="C14" s="62">
        <v>1</v>
      </c>
      <c r="D14" s="65">
        <v>0</v>
      </c>
      <c r="E14" s="62">
        <f>SUM(F14:H14)</f>
        <v>12</v>
      </c>
      <c r="F14" s="65">
        <v>0</v>
      </c>
      <c r="G14" s="65">
        <v>0</v>
      </c>
      <c r="H14" s="62">
        <v>12</v>
      </c>
      <c r="I14" s="62">
        <v>57</v>
      </c>
      <c r="J14" s="62">
        <f>SUM(K14:L14)</f>
        <v>0</v>
      </c>
      <c r="K14" s="62">
        <v>0</v>
      </c>
      <c r="L14" s="62">
        <v>0</v>
      </c>
      <c r="M14" s="62">
        <f t="shared" si="3"/>
        <v>182</v>
      </c>
      <c r="N14" s="62">
        <v>182</v>
      </c>
      <c r="O14" s="65">
        <v>0</v>
      </c>
      <c r="P14" s="66">
        <v>1078</v>
      </c>
      <c r="Q14" s="206">
        <v>7.06</v>
      </c>
    </row>
    <row r="15" spans="1:17" ht="24" customHeight="1">
      <c r="A15" s="139" t="s">
        <v>28</v>
      </c>
      <c r="B15" s="64">
        <f t="shared" si="5"/>
        <v>1</v>
      </c>
      <c r="C15" s="62">
        <v>1</v>
      </c>
      <c r="D15" s="65">
        <v>0</v>
      </c>
      <c r="E15" s="62">
        <f>SUM(F15:H15)</f>
        <v>20</v>
      </c>
      <c r="F15" s="65">
        <v>0</v>
      </c>
      <c r="G15" s="65">
        <v>0</v>
      </c>
      <c r="H15" s="62">
        <v>20</v>
      </c>
      <c r="I15" s="62">
        <v>45</v>
      </c>
      <c r="J15" s="62">
        <f>SUM(K15:L15)</f>
        <v>0</v>
      </c>
      <c r="K15" s="62">
        <v>0</v>
      </c>
      <c r="L15" s="62">
        <v>0</v>
      </c>
      <c r="M15" s="62">
        <f t="shared" si="3"/>
        <v>448</v>
      </c>
      <c r="N15" s="62">
        <v>448</v>
      </c>
      <c r="O15" s="65">
        <v>0</v>
      </c>
      <c r="P15" s="66">
        <v>2493</v>
      </c>
      <c r="Q15" s="206">
        <v>182.16</v>
      </c>
    </row>
    <row r="16" spans="1:17" ht="24" customHeight="1">
      <c r="A16" s="139" t="s">
        <v>29</v>
      </c>
      <c r="B16" s="64">
        <f t="shared" si="5"/>
        <v>1</v>
      </c>
      <c r="C16" s="62">
        <v>1</v>
      </c>
      <c r="D16" s="65">
        <v>0</v>
      </c>
      <c r="E16" s="62">
        <f>SUM(F16:H16)</f>
        <v>17</v>
      </c>
      <c r="F16" s="65">
        <v>0</v>
      </c>
      <c r="G16" s="65">
        <v>0</v>
      </c>
      <c r="H16" s="62">
        <v>17</v>
      </c>
      <c r="I16" s="62">
        <v>9</v>
      </c>
      <c r="J16" s="62">
        <f>SUM(K16:L16)</f>
        <v>0</v>
      </c>
      <c r="K16" s="62">
        <v>0</v>
      </c>
      <c r="L16" s="62">
        <v>0</v>
      </c>
      <c r="M16" s="62">
        <f t="shared" si="3"/>
        <v>337</v>
      </c>
      <c r="N16" s="62">
        <v>337</v>
      </c>
      <c r="O16" s="65">
        <v>0</v>
      </c>
      <c r="P16" s="66">
        <v>2360</v>
      </c>
      <c r="Q16" s="206">
        <v>17.329999999999998</v>
      </c>
    </row>
    <row r="17" spans="1:17" ht="24" customHeight="1">
      <c r="A17" s="139" t="s">
        <v>30</v>
      </c>
      <c r="B17" s="64">
        <f t="shared" si="5"/>
        <v>1</v>
      </c>
      <c r="C17" s="62">
        <v>1</v>
      </c>
      <c r="D17" s="65">
        <v>0</v>
      </c>
      <c r="E17" s="62">
        <f>SUM(F17:H17)</f>
        <v>13</v>
      </c>
      <c r="F17" s="65">
        <v>0</v>
      </c>
      <c r="G17" s="65">
        <v>0</v>
      </c>
      <c r="H17" s="62">
        <v>13</v>
      </c>
      <c r="I17" s="62">
        <v>3</v>
      </c>
      <c r="J17" s="62">
        <v>0</v>
      </c>
      <c r="K17" s="62">
        <v>0</v>
      </c>
      <c r="L17" s="62">
        <v>0</v>
      </c>
      <c r="M17" s="62">
        <v>327</v>
      </c>
      <c r="N17" s="62">
        <v>327</v>
      </c>
      <c r="O17" s="65">
        <v>0</v>
      </c>
      <c r="P17" s="66">
        <v>2004</v>
      </c>
      <c r="Q17" s="206">
        <v>17.43</v>
      </c>
    </row>
    <row r="18" spans="1:17" ht="24" customHeight="1">
      <c r="A18" s="139" t="s">
        <v>133</v>
      </c>
      <c r="B18" s="64">
        <f t="shared" si="5"/>
        <v>1</v>
      </c>
      <c r="C18" s="62">
        <v>1</v>
      </c>
      <c r="D18" s="65">
        <v>0</v>
      </c>
      <c r="E18" s="62">
        <v>23</v>
      </c>
      <c r="F18" s="65">
        <v>0</v>
      </c>
      <c r="G18" s="65">
        <v>0</v>
      </c>
      <c r="H18" s="62">
        <v>23</v>
      </c>
      <c r="I18" s="62">
        <v>31</v>
      </c>
      <c r="J18" s="62">
        <v>0</v>
      </c>
      <c r="K18" s="62">
        <v>0</v>
      </c>
      <c r="L18" s="62">
        <v>0</v>
      </c>
      <c r="M18" s="62">
        <v>704</v>
      </c>
      <c r="N18" s="62">
        <v>704</v>
      </c>
      <c r="O18" s="65">
        <v>0</v>
      </c>
      <c r="P18" s="66">
        <v>4361</v>
      </c>
      <c r="Q18" s="206">
        <v>93.98</v>
      </c>
    </row>
    <row r="19" spans="1:17" ht="24" customHeight="1">
      <c r="A19" s="139" t="s">
        <v>31</v>
      </c>
      <c r="B19" s="64">
        <f t="shared" si="5"/>
        <v>1</v>
      </c>
      <c r="C19" s="62">
        <v>1</v>
      </c>
      <c r="D19" s="65">
        <v>0</v>
      </c>
      <c r="E19" s="62">
        <f>SUM(F19:H19)</f>
        <v>23</v>
      </c>
      <c r="F19" s="65">
        <v>0</v>
      </c>
      <c r="G19" s="65">
        <v>0</v>
      </c>
      <c r="H19" s="62">
        <v>23</v>
      </c>
      <c r="I19" s="62">
        <v>26</v>
      </c>
      <c r="J19" s="62">
        <f>SUM(K19:L19)</f>
        <v>0</v>
      </c>
      <c r="K19" s="62">
        <v>0</v>
      </c>
      <c r="L19" s="62">
        <v>0</v>
      </c>
      <c r="M19" s="62">
        <f>SUM(N19:O19)</f>
        <v>590</v>
      </c>
      <c r="N19" s="62">
        <v>590</v>
      </c>
      <c r="O19" s="65">
        <v>0</v>
      </c>
      <c r="P19" s="66">
        <v>4161</v>
      </c>
      <c r="Q19" s="206">
        <v>76.53</v>
      </c>
    </row>
    <row r="20" spans="1:17" ht="24" customHeight="1">
      <c r="A20" s="139" t="s">
        <v>32</v>
      </c>
      <c r="B20" s="64">
        <f t="shared" si="5"/>
        <v>1</v>
      </c>
      <c r="C20" s="62">
        <v>1</v>
      </c>
      <c r="D20" s="65">
        <v>0</v>
      </c>
      <c r="E20" s="62">
        <f>SUM(F20:H20)</f>
        <v>22</v>
      </c>
      <c r="F20" s="65">
        <v>0</v>
      </c>
      <c r="G20" s="65">
        <v>0</v>
      </c>
      <c r="H20" s="62">
        <v>22</v>
      </c>
      <c r="I20" s="62">
        <v>24</v>
      </c>
      <c r="J20" s="62">
        <f>SUM(K20:L20)</f>
        <v>0</v>
      </c>
      <c r="K20" s="62">
        <v>0</v>
      </c>
      <c r="L20" s="62">
        <v>0</v>
      </c>
      <c r="M20" s="62">
        <f>SUM(N20:O20)</f>
        <v>791</v>
      </c>
      <c r="N20" s="62">
        <v>791</v>
      </c>
      <c r="O20" s="65">
        <v>0</v>
      </c>
      <c r="P20" s="66">
        <v>5507</v>
      </c>
      <c r="Q20" s="206">
        <v>62.34</v>
      </c>
    </row>
    <row r="21" spans="1:17" ht="24" customHeight="1">
      <c r="A21" s="140" t="s">
        <v>33</v>
      </c>
      <c r="B21" s="68">
        <f t="shared" si="5"/>
        <v>1</v>
      </c>
      <c r="C21" s="219" t="s">
        <v>134</v>
      </c>
      <c r="D21" s="69">
        <v>1</v>
      </c>
      <c r="E21" s="69">
        <f>SUM(F21:H21)</f>
        <v>9</v>
      </c>
      <c r="F21" s="112">
        <v>6</v>
      </c>
      <c r="G21" s="112">
        <v>3</v>
      </c>
      <c r="H21" s="219" t="s">
        <v>134</v>
      </c>
      <c r="I21" s="219" t="s">
        <v>134</v>
      </c>
      <c r="J21" s="69">
        <f>SUM(K21:L21)</f>
        <v>2</v>
      </c>
      <c r="K21" s="219">
        <f>-L212</f>
        <v>0</v>
      </c>
      <c r="L21" s="219">
        <v>2</v>
      </c>
      <c r="M21" s="69">
        <f>SUM(N21:O21)</f>
        <v>313</v>
      </c>
      <c r="N21" s="219" t="s">
        <v>134</v>
      </c>
      <c r="O21" s="219">
        <v>313</v>
      </c>
      <c r="P21" s="112">
        <v>2665</v>
      </c>
      <c r="Q21" s="220">
        <v>426.69</v>
      </c>
    </row>
    <row r="22" spans="1:17" ht="17.25" thickBot="1">
      <c r="A22" s="207" t="s">
        <v>135</v>
      </c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8"/>
      <c r="O22" s="208"/>
      <c r="P22" s="208"/>
      <c r="Q22" s="210"/>
    </row>
  </sheetData>
  <mergeCells count="16">
    <mergeCell ref="P4:P6"/>
    <mergeCell ref="Q4:Q6"/>
    <mergeCell ref="K5:K6"/>
    <mergeCell ref="L5:L6"/>
    <mergeCell ref="A1:G1"/>
    <mergeCell ref="C5:C6"/>
    <mergeCell ref="D5:D6"/>
    <mergeCell ref="F5:F6"/>
    <mergeCell ref="N5:N6"/>
    <mergeCell ref="C4:D4"/>
    <mergeCell ref="K4:L4"/>
    <mergeCell ref="M4:O4"/>
    <mergeCell ref="A4:A6"/>
    <mergeCell ref="F4:I4"/>
    <mergeCell ref="G5:G6"/>
    <mergeCell ref="H5:I5"/>
  </mergeCells>
  <phoneticPr fontId="2" type="noConversion"/>
  <pageMargins left="0.7" right="0.7" top="0.75" bottom="0.75" header="0.3" footer="0.3"/>
  <ignoredErrors>
    <ignoredError sqref="E7 E8:E11 E13:E20 B18" formulaRange="1"/>
    <ignoredError sqref="E12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F1"/>
    </sheetView>
  </sheetViews>
  <sheetFormatPr defaultRowHeight="16.5"/>
  <cols>
    <col min="1" max="1" width="15.375" customWidth="1"/>
    <col min="2" max="4" width="10.75" customWidth="1"/>
    <col min="5" max="5" width="12.25" customWidth="1"/>
    <col min="6" max="6" width="10.75" customWidth="1"/>
    <col min="7" max="7" width="15.25" customWidth="1"/>
    <col min="8" max="8" width="17.25" customWidth="1"/>
    <col min="9" max="9" width="16.75" customWidth="1"/>
    <col min="10" max="10" width="18.625" customWidth="1"/>
    <col min="11" max="12" width="17.375" customWidth="1"/>
    <col min="13" max="16" width="24.375" customWidth="1"/>
  </cols>
  <sheetData>
    <row r="1" spans="1:12" ht="24" customHeight="1">
      <c r="A1" s="451" t="s">
        <v>171</v>
      </c>
      <c r="B1" s="451"/>
      <c r="C1" s="451"/>
      <c r="D1" s="451"/>
      <c r="E1" s="451"/>
      <c r="F1" s="451"/>
      <c r="G1" s="72"/>
      <c r="H1" s="72"/>
      <c r="I1" s="72"/>
      <c r="J1" s="72"/>
      <c r="K1" s="72"/>
      <c r="L1" s="72"/>
    </row>
    <row r="2" spans="1:12" ht="17.25" thickBot="1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A3" s="74" t="s">
        <v>142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6" t="s">
        <v>143</v>
      </c>
    </row>
    <row r="4" spans="1:12" ht="27.75" customHeight="1">
      <c r="A4" s="457" t="s">
        <v>144</v>
      </c>
      <c r="B4" s="460" t="s">
        <v>145</v>
      </c>
      <c r="C4" s="461"/>
      <c r="D4" s="461"/>
      <c r="E4" s="461"/>
      <c r="F4" s="461"/>
      <c r="G4" s="461"/>
      <c r="H4" s="461"/>
      <c r="I4" s="461"/>
      <c r="J4" s="462" t="s">
        <v>146</v>
      </c>
      <c r="K4" s="462" t="s">
        <v>147</v>
      </c>
      <c r="L4" s="452" t="s">
        <v>148</v>
      </c>
    </row>
    <row r="5" spans="1:12" ht="36.75" customHeight="1">
      <c r="A5" s="458"/>
      <c r="B5" s="77"/>
      <c r="C5" s="462" t="s">
        <v>149</v>
      </c>
      <c r="D5" s="467"/>
      <c r="E5" s="468"/>
      <c r="F5" s="462" t="s">
        <v>150</v>
      </c>
      <c r="G5" s="467"/>
      <c r="H5" s="467"/>
      <c r="I5" s="467"/>
      <c r="J5" s="463"/>
      <c r="K5" s="465"/>
      <c r="L5" s="453"/>
    </row>
    <row r="6" spans="1:12">
      <c r="A6" s="458"/>
      <c r="B6" s="77"/>
      <c r="C6" s="77"/>
      <c r="D6" s="469" t="s">
        <v>151</v>
      </c>
      <c r="E6" s="472" t="s">
        <v>152</v>
      </c>
      <c r="F6" s="77"/>
      <c r="G6" s="462" t="s">
        <v>153</v>
      </c>
      <c r="H6" s="462" t="s">
        <v>154</v>
      </c>
      <c r="I6" s="462" t="s">
        <v>155</v>
      </c>
      <c r="J6" s="463"/>
      <c r="K6" s="465"/>
      <c r="L6" s="453"/>
    </row>
    <row r="7" spans="1:12">
      <c r="A7" s="458"/>
      <c r="B7" s="77"/>
      <c r="C7" s="77"/>
      <c r="D7" s="470"/>
      <c r="E7" s="473"/>
      <c r="F7" s="77"/>
      <c r="G7" s="463"/>
      <c r="H7" s="463"/>
      <c r="I7" s="463"/>
      <c r="J7" s="463"/>
      <c r="K7" s="465"/>
      <c r="L7" s="453"/>
    </row>
    <row r="8" spans="1:12">
      <c r="A8" s="459"/>
      <c r="B8" s="78"/>
      <c r="C8" s="78"/>
      <c r="D8" s="471"/>
      <c r="E8" s="474"/>
      <c r="F8" s="78"/>
      <c r="G8" s="464"/>
      <c r="H8" s="464"/>
      <c r="I8" s="464"/>
      <c r="J8" s="464"/>
      <c r="K8" s="466"/>
      <c r="L8" s="454"/>
    </row>
    <row r="9" spans="1:12" ht="24" customHeight="1">
      <c r="A9" s="96"/>
      <c r="B9" s="448" t="s">
        <v>168</v>
      </c>
      <c r="C9" s="449"/>
      <c r="D9" s="449"/>
      <c r="E9" s="449"/>
      <c r="F9" s="449"/>
      <c r="G9" s="449"/>
      <c r="H9" s="449"/>
      <c r="I9" s="449"/>
      <c r="J9" s="449"/>
      <c r="K9" s="449"/>
      <c r="L9" s="450"/>
    </row>
    <row r="10" spans="1:12" ht="24" customHeight="1">
      <c r="A10" s="97">
        <v>2013</v>
      </c>
      <c r="B10" s="85">
        <v>2080</v>
      </c>
      <c r="C10" s="86">
        <v>1246</v>
      </c>
      <c r="D10" s="85">
        <v>1205</v>
      </c>
      <c r="E10" s="98">
        <v>41</v>
      </c>
      <c r="F10" s="66">
        <v>834</v>
      </c>
      <c r="G10" s="98">
        <v>377</v>
      </c>
      <c r="H10" s="98">
        <v>236</v>
      </c>
      <c r="I10" s="98">
        <v>221</v>
      </c>
      <c r="J10" s="87">
        <v>59.9</v>
      </c>
      <c r="K10" s="87">
        <v>57.9</v>
      </c>
      <c r="L10" s="99">
        <v>3.3</v>
      </c>
    </row>
    <row r="11" spans="1:12" ht="24" customHeight="1">
      <c r="A11" s="97">
        <v>2014</v>
      </c>
      <c r="B11" s="66">
        <v>2090</v>
      </c>
      <c r="C11" s="66">
        <v>1275</v>
      </c>
      <c r="D11" s="66">
        <v>1227</v>
      </c>
      <c r="E11" s="98">
        <v>49</v>
      </c>
      <c r="F11" s="66">
        <v>815</v>
      </c>
      <c r="G11" s="98">
        <v>372</v>
      </c>
      <c r="H11" s="98">
        <v>220</v>
      </c>
      <c r="I11" s="98">
        <v>223</v>
      </c>
      <c r="J11" s="89">
        <v>61</v>
      </c>
      <c r="K11" s="89">
        <v>58.7</v>
      </c>
      <c r="L11" s="100">
        <v>3.8</v>
      </c>
    </row>
    <row r="12" spans="1:12" ht="24" customHeight="1">
      <c r="A12" s="97">
        <v>2015</v>
      </c>
      <c r="B12" s="66">
        <v>2096</v>
      </c>
      <c r="C12" s="66">
        <v>1291</v>
      </c>
      <c r="D12" s="66">
        <v>1246</v>
      </c>
      <c r="E12" s="98">
        <v>45</v>
      </c>
      <c r="F12" s="66">
        <v>805</v>
      </c>
      <c r="G12" s="98">
        <v>374</v>
      </c>
      <c r="H12" s="98">
        <v>209</v>
      </c>
      <c r="I12" s="98">
        <v>222</v>
      </c>
      <c r="J12" s="89">
        <v>61.6</v>
      </c>
      <c r="K12" s="89">
        <v>59.4</v>
      </c>
      <c r="L12" s="100">
        <v>3.5</v>
      </c>
    </row>
    <row r="13" spans="1:12" ht="24" customHeight="1">
      <c r="A13" s="97">
        <v>2016</v>
      </c>
      <c r="B13" s="66">
        <v>2102</v>
      </c>
      <c r="C13" s="66">
        <v>1301</v>
      </c>
      <c r="D13" s="66">
        <v>1247</v>
      </c>
      <c r="E13" s="98">
        <v>54</v>
      </c>
      <c r="F13" s="66">
        <v>802</v>
      </c>
      <c r="G13" s="98">
        <v>370</v>
      </c>
      <c r="H13" s="98">
        <v>220</v>
      </c>
      <c r="I13" s="98">
        <v>212</v>
      </c>
      <c r="J13" s="90">
        <v>61.9</v>
      </c>
      <c r="K13" s="90">
        <v>59.3</v>
      </c>
      <c r="L13" s="101">
        <v>4.0999999999999996</v>
      </c>
    </row>
    <row r="14" spans="1:12" ht="24" customHeight="1">
      <c r="A14" s="97">
        <v>2017</v>
      </c>
      <c r="B14" s="66">
        <v>2108</v>
      </c>
      <c r="C14" s="66">
        <v>1291</v>
      </c>
      <c r="D14" s="66">
        <v>1239</v>
      </c>
      <c r="E14" s="98">
        <v>52</v>
      </c>
      <c r="F14" s="66">
        <v>817</v>
      </c>
      <c r="G14" s="98">
        <v>365</v>
      </c>
      <c r="H14" s="98">
        <v>218</v>
      </c>
      <c r="I14" s="98">
        <v>234</v>
      </c>
      <c r="J14" s="90">
        <v>61.2</v>
      </c>
      <c r="K14" s="90">
        <v>58.8</v>
      </c>
      <c r="L14" s="101">
        <v>4</v>
      </c>
    </row>
    <row r="15" spans="1:12" ht="24" customHeight="1">
      <c r="A15" s="102" t="s">
        <v>169</v>
      </c>
      <c r="B15" s="103">
        <v>2108</v>
      </c>
      <c r="C15" s="103">
        <v>1257</v>
      </c>
      <c r="D15" s="65">
        <v>1195</v>
      </c>
      <c r="E15" s="103">
        <v>62</v>
      </c>
      <c r="F15" s="103">
        <v>851</v>
      </c>
      <c r="G15" s="103">
        <v>373</v>
      </c>
      <c r="H15" s="103">
        <v>217</v>
      </c>
      <c r="I15" s="98">
        <f>F15-G15-H15</f>
        <v>261</v>
      </c>
      <c r="J15" s="104">
        <v>59.6</v>
      </c>
      <c r="K15" s="104">
        <v>56.7</v>
      </c>
      <c r="L15" s="105">
        <v>4.9000000000000004</v>
      </c>
    </row>
    <row r="16" spans="1:12" ht="24" customHeight="1">
      <c r="A16" s="102" t="s">
        <v>91</v>
      </c>
      <c r="B16" s="103">
        <v>2106</v>
      </c>
      <c r="C16" s="103">
        <v>1300</v>
      </c>
      <c r="D16" s="65">
        <v>1235</v>
      </c>
      <c r="E16" s="103">
        <v>65</v>
      </c>
      <c r="F16" s="103">
        <v>807</v>
      </c>
      <c r="G16" s="103">
        <v>353</v>
      </c>
      <c r="H16" s="103">
        <v>203</v>
      </c>
      <c r="I16" s="98">
        <f>F16-G16-H16</f>
        <v>251</v>
      </c>
      <c r="J16" s="104">
        <v>61.7</v>
      </c>
      <c r="K16" s="104">
        <v>58.6</v>
      </c>
      <c r="L16" s="105">
        <v>5</v>
      </c>
    </row>
    <row r="17" spans="1:12" ht="24" customHeight="1">
      <c r="A17" s="102" t="s">
        <v>92</v>
      </c>
      <c r="B17" s="103">
        <v>2106</v>
      </c>
      <c r="C17" s="103">
        <v>1294</v>
      </c>
      <c r="D17" s="65">
        <v>1238</v>
      </c>
      <c r="E17" s="103">
        <v>55</v>
      </c>
      <c r="F17" s="103">
        <v>812</v>
      </c>
      <c r="G17" s="103">
        <v>350</v>
      </c>
      <c r="H17" s="103">
        <v>198</v>
      </c>
      <c r="I17" s="98">
        <f>F17-G17-H17</f>
        <v>264</v>
      </c>
      <c r="J17" s="104">
        <v>61.4</v>
      </c>
      <c r="K17" s="104">
        <v>58.8</v>
      </c>
      <c r="L17" s="105">
        <v>4.3</v>
      </c>
    </row>
    <row r="18" spans="1:12" ht="24" customHeight="1">
      <c r="A18" s="102" t="s">
        <v>93</v>
      </c>
      <c r="B18" s="103">
        <v>2105</v>
      </c>
      <c r="C18" s="91">
        <v>1277</v>
      </c>
      <c r="D18" s="65">
        <v>1236</v>
      </c>
      <c r="E18" s="103">
        <v>41</v>
      </c>
      <c r="F18" s="103">
        <v>828</v>
      </c>
      <c r="G18" s="103">
        <v>358</v>
      </c>
      <c r="H18" s="103">
        <v>207</v>
      </c>
      <c r="I18" s="98">
        <f>F18-G18-H18</f>
        <v>263</v>
      </c>
      <c r="J18" s="104">
        <v>60.7</v>
      </c>
      <c r="K18" s="104">
        <v>58.7</v>
      </c>
      <c r="L18" s="105">
        <v>3.2</v>
      </c>
    </row>
    <row r="19" spans="1:12" ht="24" customHeight="1">
      <c r="A19" s="97"/>
      <c r="B19" s="93"/>
      <c r="C19" s="106"/>
      <c r="D19" s="85"/>
      <c r="E19" s="85"/>
      <c r="F19" s="66"/>
      <c r="G19" s="85"/>
      <c r="H19" s="85"/>
      <c r="I19" s="85"/>
      <c r="J19" s="88"/>
      <c r="K19" s="88"/>
      <c r="L19" s="101"/>
    </row>
    <row r="20" spans="1:12" ht="24" customHeight="1">
      <c r="A20" s="97"/>
      <c r="B20" s="448" t="s">
        <v>170</v>
      </c>
      <c r="C20" s="449"/>
      <c r="D20" s="449"/>
      <c r="E20" s="449"/>
      <c r="F20" s="449"/>
      <c r="G20" s="449"/>
      <c r="H20" s="449"/>
      <c r="I20" s="449"/>
      <c r="J20" s="449"/>
      <c r="K20" s="449"/>
      <c r="L20" s="450"/>
    </row>
    <row r="21" spans="1:12" ht="24" customHeight="1">
      <c r="A21" s="97">
        <v>2013</v>
      </c>
      <c r="B21" s="66">
        <v>1007</v>
      </c>
      <c r="C21" s="86">
        <v>708</v>
      </c>
      <c r="D21" s="85">
        <v>682</v>
      </c>
      <c r="E21" s="98">
        <v>26</v>
      </c>
      <c r="F21" s="66">
        <v>299</v>
      </c>
      <c r="G21" s="91" t="s">
        <v>161</v>
      </c>
      <c r="H21" s="91" t="s">
        <v>161</v>
      </c>
      <c r="I21" s="91" t="s">
        <v>161</v>
      </c>
      <c r="J21" s="87">
        <v>70.3</v>
      </c>
      <c r="K21" s="90">
        <v>67.8</v>
      </c>
      <c r="L21" s="99">
        <v>3.6</v>
      </c>
    </row>
    <row r="22" spans="1:12" ht="24" customHeight="1">
      <c r="A22" s="97">
        <v>2014</v>
      </c>
      <c r="B22" s="66">
        <v>1013</v>
      </c>
      <c r="C22" s="66">
        <v>728</v>
      </c>
      <c r="D22" s="66">
        <v>702</v>
      </c>
      <c r="E22" s="98">
        <v>26</v>
      </c>
      <c r="F22" s="66">
        <v>285</v>
      </c>
      <c r="G22" s="91">
        <v>6</v>
      </c>
      <c r="H22" s="91">
        <v>121</v>
      </c>
      <c r="I22" s="91">
        <v>158</v>
      </c>
      <c r="J22" s="89">
        <v>71.900000000000006</v>
      </c>
      <c r="K22" s="90">
        <v>69.3</v>
      </c>
      <c r="L22" s="100">
        <v>3.5</v>
      </c>
    </row>
    <row r="23" spans="1:12" ht="24" customHeight="1">
      <c r="A23" s="97">
        <v>2015</v>
      </c>
      <c r="B23" s="66">
        <v>1017</v>
      </c>
      <c r="C23" s="66">
        <v>740</v>
      </c>
      <c r="D23" s="66">
        <v>715</v>
      </c>
      <c r="E23" s="98">
        <v>26</v>
      </c>
      <c r="F23" s="66">
        <v>277</v>
      </c>
      <c r="G23" s="66">
        <v>7</v>
      </c>
      <c r="H23" s="63">
        <v>111</v>
      </c>
      <c r="I23" s="63">
        <v>159</v>
      </c>
      <c r="J23" s="89">
        <v>72.8</v>
      </c>
      <c r="K23" s="90">
        <v>70.3</v>
      </c>
      <c r="L23" s="100">
        <v>3.5</v>
      </c>
    </row>
    <row r="24" spans="1:12" ht="24" customHeight="1">
      <c r="A24" s="97">
        <v>2016</v>
      </c>
      <c r="B24" s="66">
        <v>1020</v>
      </c>
      <c r="C24" s="66">
        <v>741</v>
      </c>
      <c r="D24" s="66">
        <v>709</v>
      </c>
      <c r="E24" s="98">
        <v>32</v>
      </c>
      <c r="F24" s="66">
        <v>279</v>
      </c>
      <c r="G24" s="66">
        <v>9</v>
      </c>
      <c r="H24" s="66">
        <v>113</v>
      </c>
      <c r="I24" s="63">
        <v>157</v>
      </c>
      <c r="J24" s="90">
        <v>72.599999999999994</v>
      </c>
      <c r="K24" s="90">
        <v>69.5</v>
      </c>
      <c r="L24" s="101">
        <v>4.3</v>
      </c>
    </row>
    <row r="25" spans="1:12" ht="24" customHeight="1">
      <c r="A25" s="97">
        <v>2017</v>
      </c>
      <c r="B25" s="66">
        <v>1022</v>
      </c>
      <c r="C25" s="66">
        <v>721</v>
      </c>
      <c r="D25" s="66">
        <v>691</v>
      </c>
      <c r="E25" s="98">
        <v>30</v>
      </c>
      <c r="F25" s="66">
        <v>301</v>
      </c>
      <c r="G25" s="66">
        <v>8</v>
      </c>
      <c r="H25" s="66">
        <v>116</v>
      </c>
      <c r="I25" s="63">
        <v>177</v>
      </c>
      <c r="J25" s="90">
        <v>70.599999999999994</v>
      </c>
      <c r="K25" s="90">
        <v>67.599999999999994</v>
      </c>
      <c r="L25" s="101">
        <v>4.2</v>
      </c>
    </row>
    <row r="26" spans="1:12" ht="24" customHeight="1">
      <c r="A26" s="102" t="s">
        <v>169</v>
      </c>
      <c r="B26" s="103">
        <v>1022</v>
      </c>
      <c r="C26" s="98">
        <v>702</v>
      </c>
      <c r="D26" s="94">
        <v>668</v>
      </c>
      <c r="E26" s="98">
        <v>34</v>
      </c>
      <c r="F26" s="98">
        <v>320</v>
      </c>
      <c r="G26" s="94">
        <v>8</v>
      </c>
      <c r="H26" s="94">
        <v>118</v>
      </c>
      <c r="I26" s="63">
        <f>F26-G26-H26</f>
        <v>194</v>
      </c>
      <c r="J26" s="107">
        <v>68.7</v>
      </c>
      <c r="K26" s="104">
        <v>65.400000000000006</v>
      </c>
      <c r="L26" s="105">
        <v>4.9000000000000004</v>
      </c>
    </row>
    <row r="27" spans="1:12" ht="24" customHeight="1">
      <c r="A27" s="102" t="s">
        <v>91</v>
      </c>
      <c r="B27" s="103">
        <v>1020</v>
      </c>
      <c r="C27" s="98">
        <v>723</v>
      </c>
      <c r="D27" s="94">
        <v>681</v>
      </c>
      <c r="E27" s="98">
        <v>42</v>
      </c>
      <c r="F27" s="98">
        <v>297</v>
      </c>
      <c r="G27" s="94">
        <v>7</v>
      </c>
      <c r="H27" s="94">
        <v>109</v>
      </c>
      <c r="I27" s="63">
        <f>F27-G27-H27</f>
        <v>181</v>
      </c>
      <c r="J27" s="104">
        <v>70.900000000000006</v>
      </c>
      <c r="K27" s="104">
        <v>66.7</v>
      </c>
      <c r="L27" s="105">
        <v>5.8</v>
      </c>
    </row>
    <row r="28" spans="1:12" ht="24" customHeight="1">
      <c r="A28" s="102" t="s">
        <v>92</v>
      </c>
      <c r="B28" s="103">
        <v>1020</v>
      </c>
      <c r="C28" s="98">
        <v>718</v>
      </c>
      <c r="D28" s="94">
        <v>684</v>
      </c>
      <c r="E28" s="98">
        <v>33</v>
      </c>
      <c r="F28" s="98">
        <v>303</v>
      </c>
      <c r="G28" s="66">
        <v>8</v>
      </c>
      <c r="H28" s="94">
        <v>106</v>
      </c>
      <c r="I28" s="63">
        <f>F28-G28-H28</f>
        <v>189</v>
      </c>
      <c r="J28" s="104">
        <v>70.3</v>
      </c>
      <c r="K28" s="104">
        <v>67.099999999999994</v>
      </c>
      <c r="L28" s="105">
        <v>4.5999999999999996</v>
      </c>
    </row>
    <row r="29" spans="1:12" ht="24" customHeight="1">
      <c r="A29" s="102" t="s">
        <v>93</v>
      </c>
      <c r="B29" s="103">
        <v>1020</v>
      </c>
      <c r="C29" s="98">
        <v>714</v>
      </c>
      <c r="D29" s="94">
        <v>686</v>
      </c>
      <c r="E29" s="98">
        <v>28</v>
      </c>
      <c r="F29" s="66">
        <v>306</v>
      </c>
      <c r="G29" s="66">
        <v>10</v>
      </c>
      <c r="H29" s="94">
        <v>110</v>
      </c>
      <c r="I29" s="63">
        <f>F29-G29-H29</f>
        <v>186</v>
      </c>
      <c r="J29" s="104">
        <v>70</v>
      </c>
      <c r="K29" s="104">
        <v>67.3</v>
      </c>
      <c r="L29" s="105">
        <v>3.9</v>
      </c>
    </row>
    <row r="30" spans="1:12" ht="24" customHeight="1">
      <c r="A30" s="97"/>
      <c r="B30" s="93"/>
      <c r="C30" s="86"/>
      <c r="D30" s="85"/>
      <c r="E30" s="85"/>
      <c r="F30" s="66"/>
      <c r="G30" s="95"/>
      <c r="H30" s="95"/>
      <c r="I30" s="63"/>
      <c r="J30" s="90"/>
      <c r="K30" s="90"/>
      <c r="L30" s="101"/>
    </row>
    <row r="31" spans="1:12" ht="24" customHeight="1">
      <c r="A31" s="97"/>
      <c r="B31" s="448" t="s">
        <v>163</v>
      </c>
      <c r="C31" s="449"/>
      <c r="D31" s="449"/>
      <c r="E31" s="449"/>
      <c r="F31" s="449"/>
      <c r="G31" s="449"/>
      <c r="H31" s="449"/>
      <c r="I31" s="449"/>
      <c r="J31" s="449"/>
      <c r="K31" s="449"/>
      <c r="L31" s="450"/>
    </row>
    <row r="32" spans="1:12" ht="24" customHeight="1">
      <c r="A32" s="97">
        <v>2013</v>
      </c>
      <c r="B32" s="85">
        <v>1073</v>
      </c>
      <c r="C32" s="86">
        <v>538</v>
      </c>
      <c r="D32" s="85">
        <v>523</v>
      </c>
      <c r="E32" s="98">
        <v>15</v>
      </c>
      <c r="F32" s="66">
        <v>535</v>
      </c>
      <c r="G32" s="91" t="s">
        <v>161</v>
      </c>
      <c r="H32" s="91" t="s">
        <v>161</v>
      </c>
      <c r="I32" s="91" t="s">
        <v>161</v>
      </c>
      <c r="J32" s="87">
        <v>50.1</v>
      </c>
      <c r="K32" s="87">
        <v>48.7</v>
      </c>
      <c r="L32" s="101">
        <v>2.9</v>
      </c>
    </row>
    <row r="33" spans="1:12" ht="24" customHeight="1">
      <c r="A33" s="97">
        <v>2014</v>
      </c>
      <c r="B33" s="85">
        <v>1077</v>
      </c>
      <c r="C33" s="66">
        <v>547</v>
      </c>
      <c r="D33" s="66">
        <v>524</v>
      </c>
      <c r="E33" s="98">
        <v>23</v>
      </c>
      <c r="F33" s="66">
        <v>530</v>
      </c>
      <c r="G33" s="91">
        <v>366</v>
      </c>
      <c r="H33" s="91">
        <v>99</v>
      </c>
      <c r="I33" s="91">
        <v>65</v>
      </c>
      <c r="J33" s="89">
        <v>50.8</v>
      </c>
      <c r="K33" s="89">
        <v>48.7</v>
      </c>
      <c r="L33" s="101">
        <v>4.2</v>
      </c>
    </row>
    <row r="34" spans="1:12" ht="24" customHeight="1">
      <c r="A34" s="97">
        <v>2015</v>
      </c>
      <c r="B34" s="85">
        <v>1079</v>
      </c>
      <c r="C34" s="66">
        <v>551</v>
      </c>
      <c r="D34" s="66">
        <v>532</v>
      </c>
      <c r="E34" s="98">
        <v>19</v>
      </c>
      <c r="F34" s="66">
        <v>528</v>
      </c>
      <c r="G34" s="66">
        <v>367</v>
      </c>
      <c r="H34" s="63">
        <v>98</v>
      </c>
      <c r="I34" s="63">
        <v>63</v>
      </c>
      <c r="J34" s="89">
        <v>51</v>
      </c>
      <c r="K34" s="89">
        <v>49.2</v>
      </c>
      <c r="L34" s="101">
        <v>3.5</v>
      </c>
    </row>
    <row r="35" spans="1:12" ht="24" customHeight="1">
      <c r="A35" s="97">
        <v>2016</v>
      </c>
      <c r="B35" s="85">
        <v>1083</v>
      </c>
      <c r="C35" s="66">
        <v>560</v>
      </c>
      <c r="D35" s="66">
        <v>538</v>
      </c>
      <c r="E35" s="98">
        <v>22</v>
      </c>
      <c r="F35" s="66">
        <v>522</v>
      </c>
      <c r="G35" s="66">
        <v>361</v>
      </c>
      <c r="H35" s="66">
        <v>106</v>
      </c>
      <c r="I35" s="66">
        <v>55</v>
      </c>
      <c r="J35" s="90">
        <v>51.7</v>
      </c>
      <c r="K35" s="90">
        <v>49.7</v>
      </c>
      <c r="L35" s="101">
        <v>3.9</v>
      </c>
    </row>
    <row r="36" spans="1:12" ht="24" customHeight="1">
      <c r="A36" s="97">
        <v>2017</v>
      </c>
      <c r="B36" s="85">
        <v>1086</v>
      </c>
      <c r="C36" s="66">
        <v>569</v>
      </c>
      <c r="D36" s="66">
        <v>548</v>
      </c>
      <c r="E36" s="98">
        <v>22</v>
      </c>
      <c r="F36" s="66">
        <v>516</v>
      </c>
      <c r="G36" s="66">
        <v>357</v>
      </c>
      <c r="H36" s="66">
        <v>102</v>
      </c>
      <c r="I36" s="66">
        <v>57</v>
      </c>
      <c r="J36" s="90">
        <v>52.4</v>
      </c>
      <c r="K36" s="90">
        <v>50.5</v>
      </c>
      <c r="L36" s="101">
        <v>3.8</v>
      </c>
    </row>
    <row r="37" spans="1:12" ht="24" customHeight="1">
      <c r="A37" s="102" t="s">
        <v>164</v>
      </c>
      <c r="B37" s="103">
        <v>1086</v>
      </c>
      <c r="C37" s="98">
        <v>555</v>
      </c>
      <c r="D37" s="94">
        <v>528</v>
      </c>
      <c r="E37" s="98">
        <v>27</v>
      </c>
      <c r="F37" s="98">
        <v>531</v>
      </c>
      <c r="G37" s="94">
        <v>365</v>
      </c>
      <c r="H37" s="94">
        <v>99</v>
      </c>
      <c r="I37" s="66">
        <f>F37-G37-H37</f>
        <v>67</v>
      </c>
      <c r="J37" s="104">
        <v>51.1</v>
      </c>
      <c r="K37" s="104">
        <v>48.6</v>
      </c>
      <c r="L37" s="105">
        <v>4.9000000000000004</v>
      </c>
    </row>
    <row r="38" spans="1:12" ht="24" customHeight="1">
      <c r="A38" s="102" t="s">
        <v>165</v>
      </c>
      <c r="B38" s="103">
        <v>1086</v>
      </c>
      <c r="C38" s="98">
        <v>577</v>
      </c>
      <c r="D38" s="94">
        <v>554</v>
      </c>
      <c r="E38" s="98">
        <v>23</v>
      </c>
      <c r="F38" s="98">
        <v>509</v>
      </c>
      <c r="G38" s="94">
        <v>346</v>
      </c>
      <c r="H38" s="94">
        <v>94</v>
      </c>
      <c r="I38" s="66">
        <f>F38-G38-H38</f>
        <v>69</v>
      </c>
      <c r="J38" s="104">
        <v>53.1</v>
      </c>
      <c r="K38" s="104">
        <v>51</v>
      </c>
      <c r="L38" s="105">
        <v>4</v>
      </c>
    </row>
    <row r="39" spans="1:12" ht="24" customHeight="1">
      <c r="A39" s="102" t="s">
        <v>166</v>
      </c>
      <c r="B39" s="103">
        <v>1086</v>
      </c>
      <c r="C39" s="98">
        <v>576</v>
      </c>
      <c r="D39" s="94">
        <v>554</v>
      </c>
      <c r="E39" s="98">
        <v>22</v>
      </c>
      <c r="F39" s="98">
        <v>509</v>
      </c>
      <c r="G39" s="66">
        <v>342</v>
      </c>
      <c r="H39" s="94">
        <v>91</v>
      </c>
      <c r="I39" s="66">
        <f>F39-G39-H39</f>
        <v>76</v>
      </c>
      <c r="J39" s="104">
        <v>53.1</v>
      </c>
      <c r="K39" s="104">
        <v>51</v>
      </c>
      <c r="L39" s="105">
        <v>3.9</v>
      </c>
    </row>
    <row r="40" spans="1:12" ht="24" customHeight="1">
      <c r="A40" s="109" t="s">
        <v>167</v>
      </c>
      <c r="B40" s="110">
        <v>1085</v>
      </c>
      <c r="C40" s="111">
        <v>563</v>
      </c>
      <c r="D40" s="112">
        <v>550</v>
      </c>
      <c r="E40" s="111">
        <v>13</v>
      </c>
      <c r="F40" s="111">
        <v>522</v>
      </c>
      <c r="G40" s="113">
        <v>349</v>
      </c>
      <c r="H40" s="112">
        <v>97</v>
      </c>
      <c r="I40" s="113">
        <f>F40-G40-H40</f>
        <v>76</v>
      </c>
      <c r="J40" s="114">
        <v>51.9</v>
      </c>
      <c r="K40" s="114">
        <v>50.7</v>
      </c>
      <c r="L40" s="115">
        <v>2.4</v>
      </c>
    </row>
    <row r="41" spans="1:12">
      <c r="A41" s="455" t="s">
        <v>156</v>
      </c>
      <c r="B41" s="456"/>
      <c r="C41" s="456"/>
      <c r="D41" s="456"/>
      <c r="E41" s="456"/>
      <c r="F41" s="456"/>
      <c r="G41" s="456"/>
      <c r="H41" s="456"/>
      <c r="I41" s="79"/>
      <c r="J41" s="79"/>
      <c r="K41" s="79"/>
      <c r="L41" s="80"/>
    </row>
    <row r="42" spans="1:12" ht="17.25" thickBot="1">
      <c r="A42" s="81" t="s">
        <v>157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108"/>
    </row>
    <row r="43" spans="1:1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</sheetData>
  <mergeCells count="17">
    <mergeCell ref="B31:L31"/>
    <mergeCell ref="B9:L9"/>
    <mergeCell ref="A1:F1"/>
    <mergeCell ref="L4:L8"/>
    <mergeCell ref="A41:H41"/>
    <mergeCell ref="A4:A8"/>
    <mergeCell ref="B4:I4"/>
    <mergeCell ref="J4:J8"/>
    <mergeCell ref="K4:K8"/>
    <mergeCell ref="C5:E5"/>
    <mergeCell ref="F5:I5"/>
    <mergeCell ref="D6:D8"/>
    <mergeCell ref="E6:E8"/>
    <mergeCell ref="G6:G8"/>
    <mergeCell ref="H6:H8"/>
    <mergeCell ref="I6:I8"/>
    <mergeCell ref="B20:L20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sqref="A1:G1"/>
    </sheetView>
  </sheetViews>
  <sheetFormatPr defaultRowHeight="16.5"/>
  <cols>
    <col min="1" max="13" width="10.625" customWidth="1"/>
    <col min="14" max="23" width="21" customWidth="1"/>
  </cols>
  <sheetData>
    <row r="1" spans="1:13" s="33" customFormat="1" ht="24" customHeight="1">
      <c r="A1" s="451" t="s">
        <v>186</v>
      </c>
      <c r="B1" s="451"/>
      <c r="C1" s="451"/>
      <c r="D1" s="451"/>
      <c r="E1" s="451"/>
      <c r="F1" s="451"/>
      <c r="G1" s="451"/>
      <c r="H1" s="116"/>
      <c r="I1" s="116"/>
      <c r="J1" s="116"/>
      <c r="K1" s="116"/>
      <c r="L1" s="116"/>
      <c r="M1" s="116"/>
    </row>
    <row r="2" spans="1:13" ht="17.25" thickBo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>
      <c r="A3" s="74" t="s">
        <v>142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118"/>
    </row>
    <row r="4" spans="1:13" ht="24" customHeight="1">
      <c r="A4" s="457" t="s">
        <v>172</v>
      </c>
      <c r="B4" s="478" t="s">
        <v>173</v>
      </c>
      <c r="C4" s="478" t="s">
        <v>174</v>
      </c>
      <c r="D4" s="480" t="s">
        <v>175</v>
      </c>
      <c r="E4" s="478" t="s">
        <v>176</v>
      </c>
      <c r="F4" s="478" t="s">
        <v>177</v>
      </c>
      <c r="G4" s="478" t="s">
        <v>178</v>
      </c>
      <c r="H4" s="478" t="s">
        <v>179</v>
      </c>
      <c r="I4" s="462" t="s">
        <v>180</v>
      </c>
      <c r="J4" s="462" t="s">
        <v>181</v>
      </c>
      <c r="K4" s="462" t="s">
        <v>182</v>
      </c>
      <c r="L4" s="462" t="s">
        <v>183</v>
      </c>
      <c r="M4" s="452" t="s">
        <v>184</v>
      </c>
    </row>
    <row r="5" spans="1:13" ht="24" customHeight="1">
      <c r="A5" s="458"/>
      <c r="B5" s="478"/>
      <c r="C5" s="478"/>
      <c r="D5" s="480"/>
      <c r="E5" s="479"/>
      <c r="F5" s="479"/>
      <c r="G5" s="479"/>
      <c r="H5" s="479"/>
      <c r="I5" s="463"/>
      <c r="J5" s="463"/>
      <c r="K5" s="463"/>
      <c r="L5" s="463"/>
      <c r="M5" s="453"/>
    </row>
    <row r="6" spans="1:13" ht="24" customHeight="1">
      <c r="A6" s="459"/>
      <c r="B6" s="478"/>
      <c r="C6" s="478"/>
      <c r="D6" s="480"/>
      <c r="E6" s="479"/>
      <c r="F6" s="479"/>
      <c r="G6" s="479"/>
      <c r="H6" s="479"/>
      <c r="I6" s="464"/>
      <c r="J6" s="464"/>
      <c r="K6" s="464"/>
      <c r="L6" s="464"/>
      <c r="M6" s="454"/>
    </row>
    <row r="7" spans="1:13" ht="24" customHeight="1">
      <c r="A7" s="128" t="s">
        <v>18</v>
      </c>
      <c r="B7" s="129">
        <v>1205</v>
      </c>
      <c r="C7" s="129">
        <v>13</v>
      </c>
      <c r="D7" s="129">
        <v>54</v>
      </c>
      <c r="E7" s="129">
        <v>100</v>
      </c>
      <c r="F7" s="129">
        <v>132</v>
      </c>
      <c r="G7" s="129">
        <v>138</v>
      </c>
      <c r="H7" s="129">
        <v>168</v>
      </c>
      <c r="I7" s="129">
        <v>169</v>
      </c>
      <c r="J7" s="129">
        <v>165</v>
      </c>
      <c r="K7" s="129">
        <v>126</v>
      </c>
      <c r="L7" s="129">
        <v>73</v>
      </c>
      <c r="M7" s="130">
        <v>67</v>
      </c>
    </row>
    <row r="8" spans="1:13" ht="24" customHeight="1">
      <c r="A8" s="128" t="s">
        <v>19</v>
      </c>
      <c r="B8" s="129">
        <v>1227</v>
      </c>
      <c r="C8" s="129">
        <v>14</v>
      </c>
      <c r="D8" s="129">
        <v>63</v>
      </c>
      <c r="E8" s="129">
        <v>96</v>
      </c>
      <c r="F8" s="129">
        <v>128</v>
      </c>
      <c r="G8" s="129">
        <v>135</v>
      </c>
      <c r="H8" s="129">
        <v>162</v>
      </c>
      <c r="I8" s="129">
        <v>175</v>
      </c>
      <c r="J8" s="129">
        <v>169</v>
      </c>
      <c r="K8" s="129">
        <v>134</v>
      </c>
      <c r="L8" s="129">
        <v>79</v>
      </c>
      <c r="M8" s="130">
        <v>72</v>
      </c>
    </row>
    <row r="9" spans="1:13" ht="24" customHeight="1">
      <c r="A9" s="128" t="s">
        <v>34</v>
      </c>
      <c r="B9" s="129">
        <v>1246</v>
      </c>
      <c r="C9" s="129">
        <v>14</v>
      </c>
      <c r="D9" s="129">
        <v>66</v>
      </c>
      <c r="E9" s="129">
        <v>100</v>
      </c>
      <c r="F9" s="129">
        <v>124</v>
      </c>
      <c r="G9" s="129">
        <v>139</v>
      </c>
      <c r="H9" s="129">
        <v>166</v>
      </c>
      <c r="I9" s="129">
        <v>175</v>
      </c>
      <c r="J9" s="129">
        <v>170</v>
      </c>
      <c r="K9" s="129">
        <v>136</v>
      </c>
      <c r="L9" s="129">
        <v>81</v>
      </c>
      <c r="M9" s="130">
        <v>76</v>
      </c>
    </row>
    <row r="10" spans="1:13" ht="24" customHeight="1">
      <c r="A10" s="128" t="s">
        <v>94</v>
      </c>
      <c r="B10" s="129">
        <v>1247</v>
      </c>
      <c r="C10" s="129">
        <v>11</v>
      </c>
      <c r="D10" s="129">
        <v>65</v>
      </c>
      <c r="E10" s="129">
        <v>99</v>
      </c>
      <c r="F10" s="129">
        <v>121</v>
      </c>
      <c r="G10" s="129">
        <v>139</v>
      </c>
      <c r="H10" s="129">
        <v>156</v>
      </c>
      <c r="I10" s="129">
        <v>178</v>
      </c>
      <c r="J10" s="129">
        <v>165</v>
      </c>
      <c r="K10" s="129">
        <v>146</v>
      </c>
      <c r="L10" s="129">
        <v>85</v>
      </c>
      <c r="M10" s="130">
        <v>84</v>
      </c>
    </row>
    <row r="11" spans="1:13" ht="22.5" customHeight="1">
      <c r="A11" s="128" t="s">
        <v>117</v>
      </c>
      <c r="B11" s="129">
        <v>1239</v>
      </c>
      <c r="C11" s="129">
        <v>8</v>
      </c>
      <c r="D11" s="129">
        <v>55</v>
      </c>
      <c r="E11" s="129">
        <v>95</v>
      </c>
      <c r="F11" s="129">
        <v>108</v>
      </c>
      <c r="G11" s="129">
        <v>133</v>
      </c>
      <c r="H11" s="129">
        <v>151</v>
      </c>
      <c r="I11" s="129">
        <v>185</v>
      </c>
      <c r="J11" s="129">
        <v>167</v>
      </c>
      <c r="K11" s="129">
        <v>154</v>
      </c>
      <c r="L11" s="129">
        <v>94</v>
      </c>
      <c r="M11" s="130">
        <v>88</v>
      </c>
    </row>
    <row r="12" spans="1:13" ht="22.5" customHeight="1">
      <c r="A12" s="128" t="s">
        <v>132</v>
      </c>
      <c r="B12" s="129">
        <v>1226</v>
      </c>
      <c r="C12" s="129">
        <v>8</v>
      </c>
      <c r="D12" s="129">
        <v>57</v>
      </c>
      <c r="E12" s="129">
        <v>95</v>
      </c>
      <c r="F12" s="129">
        <v>96</v>
      </c>
      <c r="G12" s="129">
        <v>129</v>
      </c>
      <c r="H12" s="129">
        <v>147</v>
      </c>
      <c r="I12" s="129">
        <v>180</v>
      </c>
      <c r="J12" s="129">
        <v>163</v>
      </c>
      <c r="K12" s="129">
        <v>157</v>
      </c>
      <c r="L12" s="129">
        <v>95</v>
      </c>
      <c r="M12" s="130">
        <v>101</v>
      </c>
    </row>
    <row r="13" spans="1:13" ht="22.5" customHeight="1">
      <c r="A13" s="131" t="s">
        <v>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30"/>
    </row>
    <row r="14" spans="1:13" ht="22.5" customHeight="1">
      <c r="A14" s="102" t="s">
        <v>169</v>
      </c>
      <c r="B14" s="129">
        <v>1195</v>
      </c>
      <c r="C14" s="129">
        <v>6</v>
      </c>
      <c r="D14" s="129">
        <v>51</v>
      </c>
      <c r="E14" s="129">
        <v>90</v>
      </c>
      <c r="F14" s="129">
        <v>97</v>
      </c>
      <c r="G14" s="129">
        <v>131</v>
      </c>
      <c r="H14" s="129">
        <v>150</v>
      </c>
      <c r="I14" s="129">
        <v>181</v>
      </c>
      <c r="J14" s="129">
        <v>162</v>
      </c>
      <c r="K14" s="129">
        <v>152</v>
      </c>
      <c r="L14" s="129">
        <v>88</v>
      </c>
      <c r="M14" s="130">
        <v>89</v>
      </c>
    </row>
    <row r="15" spans="1:13" ht="22.5" customHeight="1">
      <c r="A15" s="102" t="s">
        <v>91</v>
      </c>
      <c r="B15" s="129">
        <v>1235</v>
      </c>
      <c r="C15" s="129">
        <v>9</v>
      </c>
      <c r="D15" s="129">
        <v>58</v>
      </c>
      <c r="E15" s="129">
        <v>95</v>
      </c>
      <c r="F15" s="129">
        <v>96</v>
      </c>
      <c r="G15" s="129">
        <v>130</v>
      </c>
      <c r="H15" s="129">
        <v>149</v>
      </c>
      <c r="I15" s="129">
        <v>181</v>
      </c>
      <c r="J15" s="129">
        <v>161</v>
      </c>
      <c r="K15" s="129">
        <v>158</v>
      </c>
      <c r="L15" s="129">
        <v>94</v>
      </c>
      <c r="M15" s="130">
        <v>105</v>
      </c>
    </row>
    <row r="16" spans="1:13" ht="22.5" customHeight="1">
      <c r="A16" s="102" t="s">
        <v>92</v>
      </c>
      <c r="B16" s="129">
        <v>1238</v>
      </c>
      <c r="C16" s="129">
        <v>9</v>
      </c>
      <c r="D16" s="129">
        <v>60</v>
      </c>
      <c r="E16" s="129">
        <v>97</v>
      </c>
      <c r="F16" s="129">
        <v>94</v>
      </c>
      <c r="G16" s="129">
        <v>128</v>
      </c>
      <c r="H16" s="129">
        <v>146</v>
      </c>
      <c r="I16" s="129">
        <v>178</v>
      </c>
      <c r="J16" s="129">
        <v>163</v>
      </c>
      <c r="K16" s="129">
        <v>159</v>
      </c>
      <c r="L16" s="129">
        <v>97</v>
      </c>
      <c r="M16" s="130">
        <v>107</v>
      </c>
    </row>
    <row r="17" spans="1:13" ht="22.5" customHeight="1">
      <c r="A17" s="102" t="s">
        <v>93</v>
      </c>
      <c r="B17" s="129">
        <v>1236</v>
      </c>
      <c r="C17" s="132">
        <v>8</v>
      </c>
      <c r="D17" s="129">
        <v>58</v>
      </c>
      <c r="E17" s="129">
        <v>97</v>
      </c>
      <c r="F17" s="129">
        <v>97</v>
      </c>
      <c r="G17" s="129">
        <v>127</v>
      </c>
      <c r="H17" s="129">
        <v>142</v>
      </c>
      <c r="I17" s="129">
        <v>180</v>
      </c>
      <c r="J17" s="129">
        <v>165</v>
      </c>
      <c r="K17" s="129">
        <v>159</v>
      </c>
      <c r="L17" s="129">
        <v>99</v>
      </c>
      <c r="M17" s="130">
        <v>104</v>
      </c>
    </row>
    <row r="18" spans="1:13" ht="22.5" customHeight="1">
      <c r="A18" s="133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30"/>
    </row>
    <row r="19" spans="1:13" ht="22.5" customHeight="1">
      <c r="A19" s="133"/>
      <c r="B19" s="475" t="s">
        <v>185</v>
      </c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7"/>
    </row>
    <row r="20" spans="1:13" ht="22.5" customHeight="1">
      <c r="A20" s="128" t="s">
        <v>18</v>
      </c>
      <c r="B20" s="129">
        <v>682</v>
      </c>
      <c r="C20" s="129">
        <v>5</v>
      </c>
      <c r="D20" s="129">
        <v>20</v>
      </c>
      <c r="E20" s="129">
        <v>48</v>
      </c>
      <c r="F20" s="129">
        <v>76</v>
      </c>
      <c r="G20" s="129">
        <v>86</v>
      </c>
      <c r="H20" s="129">
        <v>100</v>
      </c>
      <c r="I20" s="129">
        <v>99</v>
      </c>
      <c r="J20" s="129">
        <v>96</v>
      </c>
      <c r="K20" s="129">
        <v>76</v>
      </c>
      <c r="L20" s="129">
        <v>43</v>
      </c>
      <c r="M20" s="130">
        <v>34</v>
      </c>
    </row>
    <row r="21" spans="1:13" ht="22.5" customHeight="1">
      <c r="A21" s="128" t="s">
        <v>19</v>
      </c>
      <c r="B21" s="129">
        <v>702</v>
      </c>
      <c r="C21" s="129">
        <v>7</v>
      </c>
      <c r="D21" s="129">
        <v>23</v>
      </c>
      <c r="E21" s="129">
        <v>47</v>
      </c>
      <c r="F21" s="129">
        <v>76</v>
      </c>
      <c r="G21" s="129">
        <v>84</v>
      </c>
      <c r="H21" s="129">
        <v>97</v>
      </c>
      <c r="I21" s="129">
        <v>101</v>
      </c>
      <c r="J21" s="129">
        <v>99</v>
      </c>
      <c r="K21" s="129">
        <v>82</v>
      </c>
      <c r="L21" s="129">
        <v>47</v>
      </c>
      <c r="M21" s="130">
        <v>39</v>
      </c>
    </row>
    <row r="22" spans="1:13" ht="22.5" customHeight="1">
      <c r="A22" s="128" t="s">
        <v>34</v>
      </c>
      <c r="B22" s="129">
        <v>715</v>
      </c>
      <c r="C22" s="129">
        <v>7</v>
      </c>
      <c r="D22" s="129">
        <v>26</v>
      </c>
      <c r="E22" s="129">
        <v>51</v>
      </c>
      <c r="F22" s="129">
        <v>73</v>
      </c>
      <c r="G22" s="129">
        <v>85</v>
      </c>
      <c r="H22" s="129">
        <v>96</v>
      </c>
      <c r="I22" s="129">
        <v>101</v>
      </c>
      <c r="J22" s="129">
        <v>98</v>
      </c>
      <c r="K22" s="129">
        <v>82</v>
      </c>
      <c r="L22" s="129">
        <v>48</v>
      </c>
      <c r="M22" s="130">
        <v>47</v>
      </c>
    </row>
    <row r="23" spans="1:13" ht="22.5" customHeight="1">
      <c r="A23" s="128" t="s">
        <v>94</v>
      </c>
      <c r="B23" s="129">
        <v>709</v>
      </c>
      <c r="C23" s="129">
        <v>5</v>
      </c>
      <c r="D23" s="129">
        <v>26</v>
      </c>
      <c r="E23" s="129">
        <v>50</v>
      </c>
      <c r="F23" s="129">
        <v>72</v>
      </c>
      <c r="G23" s="129">
        <v>84</v>
      </c>
      <c r="H23" s="129">
        <v>92</v>
      </c>
      <c r="I23" s="129">
        <v>100</v>
      </c>
      <c r="J23" s="129">
        <v>96</v>
      </c>
      <c r="K23" s="129">
        <v>84</v>
      </c>
      <c r="L23" s="129">
        <v>48</v>
      </c>
      <c r="M23" s="130">
        <v>52</v>
      </c>
    </row>
    <row r="24" spans="1:13" ht="22.5" customHeight="1">
      <c r="A24" s="128" t="s">
        <v>117</v>
      </c>
      <c r="B24" s="129">
        <v>691</v>
      </c>
      <c r="C24" s="129">
        <v>4</v>
      </c>
      <c r="D24" s="129">
        <v>20</v>
      </c>
      <c r="E24" s="129">
        <v>46</v>
      </c>
      <c r="F24" s="129">
        <v>65</v>
      </c>
      <c r="G24" s="129">
        <v>82</v>
      </c>
      <c r="H24" s="129">
        <v>86</v>
      </c>
      <c r="I24" s="129">
        <v>100</v>
      </c>
      <c r="J24" s="129">
        <v>95</v>
      </c>
      <c r="K24" s="129">
        <v>87</v>
      </c>
      <c r="L24" s="129">
        <v>57</v>
      </c>
      <c r="M24" s="130">
        <v>50</v>
      </c>
    </row>
    <row r="25" spans="1:13" ht="22.5" customHeight="1">
      <c r="A25" s="128" t="s">
        <v>132</v>
      </c>
      <c r="B25" s="129">
        <v>680</v>
      </c>
      <c r="C25" s="129">
        <v>3</v>
      </c>
      <c r="D25" s="129">
        <v>20</v>
      </c>
      <c r="E25" s="129">
        <v>49</v>
      </c>
      <c r="F25" s="129">
        <v>58</v>
      </c>
      <c r="G25" s="129">
        <v>79</v>
      </c>
      <c r="H25" s="129">
        <v>80</v>
      </c>
      <c r="I25" s="129">
        <v>98</v>
      </c>
      <c r="J25" s="129">
        <v>91</v>
      </c>
      <c r="K25" s="129">
        <v>87</v>
      </c>
      <c r="L25" s="129">
        <v>57</v>
      </c>
      <c r="M25" s="130">
        <v>58</v>
      </c>
    </row>
    <row r="26" spans="1:13" ht="22.5" customHeight="1">
      <c r="A26" s="131" t="s">
        <v>0</v>
      </c>
      <c r="B26" s="125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130"/>
    </row>
    <row r="27" spans="1:13" ht="22.5" customHeight="1">
      <c r="A27" s="102" t="s">
        <v>164</v>
      </c>
      <c r="B27" s="129">
        <v>668</v>
      </c>
      <c r="C27" s="129">
        <v>3</v>
      </c>
      <c r="D27" s="129">
        <v>16</v>
      </c>
      <c r="E27" s="129">
        <v>43</v>
      </c>
      <c r="F27" s="129">
        <v>61</v>
      </c>
      <c r="G27" s="129">
        <v>80</v>
      </c>
      <c r="H27" s="129">
        <v>82</v>
      </c>
      <c r="I27" s="129">
        <v>97</v>
      </c>
      <c r="J27" s="129">
        <v>92</v>
      </c>
      <c r="K27" s="129">
        <v>84</v>
      </c>
      <c r="L27" s="129">
        <v>55</v>
      </c>
      <c r="M27" s="130">
        <v>55</v>
      </c>
    </row>
    <row r="28" spans="1:13" ht="22.5" customHeight="1">
      <c r="A28" s="102" t="s">
        <v>165</v>
      </c>
      <c r="B28" s="129">
        <v>681</v>
      </c>
      <c r="C28" s="129">
        <v>4</v>
      </c>
      <c r="D28" s="129">
        <v>20</v>
      </c>
      <c r="E28" s="129">
        <v>48</v>
      </c>
      <c r="F28" s="129">
        <v>58</v>
      </c>
      <c r="G28" s="129">
        <v>78</v>
      </c>
      <c r="H28" s="129">
        <v>81</v>
      </c>
      <c r="I28" s="129">
        <v>98</v>
      </c>
      <c r="J28" s="129">
        <v>90</v>
      </c>
      <c r="K28" s="129">
        <v>87</v>
      </c>
      <c r="L28" s="129">
        <v>57</v>
      </c>
      <c r="M28" s="130">
        <v>60</v>
      </c>
    </row>
    <row r="29" spans="1:13" ht="22.5" customHeight="1">
      <c r="A29" s="102" t="s">
        <v>166</v>
      </c>
      <c r="B29" s="129">
        <v>684</v>
      </c>
      <c r="C29" s="129">
        <v>3</v>
      </c>
      <c r="D29" s="129">
        <v>23</v>
      </c>
      <c r="E29" s="129">
        <v>53</v>
      </c>
      <c r="F29" s="129">
        <v>56</v>
      </c>
      <c r="G29" s="129">
        <v>79</v>
      </c>
      <c r="H29" s="129">
        <v>79</v>
      </c>
      <c r="I29" s="129">
        <v>97</v>
      </c>
      <c r="J29" s="129">
        <v>91</v>
      </c>
      <c r="K29" s="129">
        <v>88</v>
      </c>
      <c r="L29" s="129">
        <v>57</v>
      </c>
      <c r="M29" s="130">
        <v>59</v>
      </c>
    </row>
    <row r="30" spans="1:13" ht="22.5" customHeight="1">
      <c r="A30" s="102" t="s">
        <v>167</v>
      </c>
      <c r="B30" s="129">
        <v>686</v>
      </c>
      <c r="C30" s="129">
        <v>2</v>
      </c>
      <c r="D30" s="129">
        <v>22</v>
      </c>
      <c r="E30" s="129">
        <v>52</v>
      </c>
      <c r="F30" s="129">
        <v>58</v>
      </c>
      <c r="G30" s="129">
        <v>79</v>
      </c>
      <c r="H30" s="129">
        <v>77</v>
      </c>
      <c r="I30" s="129">
        <v>99</v>
      </c>
      <c r="J30" s="129">
        <v>92</v>
      </c>
      <c r="K30" s="129">
        <v>89</v>
      </c>
      <c r="L30" s="129">
        <v>59</v>
      </c>
      <c r="M30" s="130">
        <v>58</v>
      </c>
    </row>
    <row r="31" spans="1:13" ht="22.5" customHeight="1">
      <c r="A31" s="133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130"/>
    </row>
    <row r="32" spans="1:13" ht="22.5" customHeight="1">
      <c r="A32" s="133"/>
      <c r="B32" s="475" t="s">
        <v>163</v>
      </c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7"/>
    </row>
    <row r="33" spans="1:13" ht="22.5" customHeight="1">
      <c r="A33" s="128" t="s">
        <v>18</v>
      </c>
      <c r="B33" s="129">
        <v>523</v>
      </c>
      <c r="C33" s="129">
        <v>8</v>
      </c>
      <c r="D33" s="129">
        <v>34</v>
      </c>
      <c r="E33" s="129">
        <v>53</v>
      </c>
      <c r="F33" s="129">
        <v>55</v>
      </c>
      <c r="G33" s="129">
        <v>52</v>
      </c>
      <c r="H33" s="129">
        <v>68</v>
      </c>
      <c r="I33" s="129">
        <v>70</v>
      </c>
      <c r="J33" s="129">
        <v>69</v>
      </c>
      <c r="K33" s="129">
        <v>50</v>
      </c>
      <c r="L33" s="129">
        <v>29</v>
      </c>
      <c r="M33" s="130">
        <v>34</v>
      </c>
    </row>
    <row r="34" spans="1:13" ht="22.5" customHeight="1">
      <c r="A34" s="128" t="s">
        <v>19</v>
      </c>
      <c r="B34" s="129">
        <v>524</v>
      </c>
      <c r="C34" s="129">
        <v>7</v>
      </c>
      <c r="D34" s="129">
        <v>40</v>
      </c>
      <c r="E34" s="129">
        <v>50</v>
      </c>
      <c r="F34" s="129">
        <v>52</v>
      </c>
      <c r="G34" s="129">
        <v>51</v>
      </c>
      <c r="H34" s="129">
        <v>65</v>
      </c>
      <c r="I34" s="129">
        <v>74</v>
      </c>
      <c r="J34" s="129">
        <v>70</v>
      </c>
      <c r="K34" s="129">
        <v>52</v>
      </c>
      <c r="L34" s="129">
        <v>32</v>
      </c>
      <c r="M34" s="130">
        <v>32</v>
      </c>
    </row>
    <row r="35" spans="1:13" ht="22.5" customHeight="1">
      <c r="A35" s="128" t="s">
        <v>34</v>
      </c>
      <c r="B35" s="129">
        <v>532</v>
      </c>
      <c r="C35" s="129">
        <v>7</v>
      </c>
      <c r="D35" s="129">
        <v>40</v>
      </c>
      <c r="E35" s="129">
        <v>49</v>
      </c>
      <c r="F35" s="129">
        <v>50</v>
      </c>
      <c r="G35" s="129">
        <v>54</v>
      </c>
      <c r="H35" s="129">
        <v>70</v>
      </c>
      <c r="I35" s="129">
        <v>74</v>
      </c>
      <c r="J35" s="129">
        <v>72</v>
      </c>
      <c r="K35" s="129">
        <v>54</v>
      </c>
      <c r="L35" s="129">
        <v>34</v>
      </c>
      <c r="M35" s="130">
        <v>29</v>
      </c>
    </row>
    <row r="36" spans="1:13" ht="22.5" customHeight="1">
      <c r="A36" s="128" t="s">
        <v>94</v>
      </c>
      <c r="B36" s="129">
        <v>538</v>
      </c>
      <c r="C36" s="129">
        <v>5</v>
      </c>
      <c r="D36" s="129">
        <v>39</v>
      </c>
      <c r="E36" s="129">
        <v>49</v>
      </c>
      <c r="F36" s="129">
        <v>48</v>
      </c>
      <c r="G36" s="129">
        <v>54</v>
      </c>
      <c r="H36" s="129">
        <v>65</v>
      </c>
      <c r="I36" s="129">
        <v>78</v>
      </c>
      <c r="J36" s="129">
        <v>70</v>
      </c>
      <c r="K36" s="129">
        <v>62</v>
      </c>
      <c r="L36" s="129">
        <v>37</v>
      </c>
      <c r="M36" s="130">
        <v>32</v>
      </c>
    </row>
    <row r="37" spans="1:13" ht="22.5" customHeight="1">
      <c r="A37" s="128" t="s">
        <v>117</v>
      </c>
      <c r="B37" s="129">
        <v>548</v>
      </c>
      <c r="C37" s="129">
        <v>4</v>
      </c>
      <c r="D37" s="129">
        <v>36</v>
      </c>
      <c r="E37" s="129">
        <v>49</v>
      </c>
      <c r="F37" s="129">
        <v>43</v>
      </c>
      <c r="G37" s="129">
        <v>51</v>
      </c>
      <c r="H37" s="129">
        <v>65</v>
      </c>
      <c r="I37" s="129">
        <v>85</v>
      </c>
      <c r="J37" s="129">
        <v>73</v>
      </c>
      <c r="K37" s="129">
        <v>67</v>
      </c>
      <c r="L37" s="129">
        <v>37</v>
      </c>
      <c r="M37" s="130">
        <v>38</v>
      </c>
    </row>
    <row r="38" spans="1:13" ht="22.5" customHeight="1">
      <c r="A38" s="128" t="s">
        <v>132</v>
      </c>
      <c r="B38" s="129">
        <v>546</v>
      </c>
      <c r="C38" s="129">
        <v>5</v>
      </c>
      <c r="D38" s="129">
        <v>37</v>
      </c>
      <c r="E38" s="129">
        <v>46</v>
      </c>
      <c r="F38" s="129">
        <v>38</v>
      </c>
      <c r="G38" s="129">
        <v>50</v>
      </c>
      <c r="H38" s="129">
        <v>67</v>
      </c>
      <c r="I38" s="129">
        <v>82</v>
      </c>
      <c r="J38" s="129">
        <v>71</v>
      </c>
      <c r="K38" s="129">
        <v>70</v>
      </c>
      <c r="L38" s="129">
        <v>38</v>
      </c>
      <c r="M38" s="130">
        <v>43</v>
      </c>
    </row>
    <row r="39" spans="1:13" ht="22.5" customHeight="1">
      <c r="A39" s="131" t="s">
        <v>0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130"/>
    </row>
    <row r="40" spans="1:13" ht="22.5" customHeight="1">
      <c r="A40" s="102" t="s">
        <v>164</v>
      </c>
      <c r="B40" s="129">
        <v>528</v>
      </c>
      <c r="C40" s="129">
        <v>3</v>
      </c>
      <c r="D40" s="129">
        <v>35</v>
      </c>
      <c r="E40" s="129">
        <v>47</v>
      </c>
      <c r="F40" s="129">
        <v>36</v>
      </c>
      <c r="G40" s="129">
        <v>52</v>
      </c>
      <c r="H40" s="129">
        <v>68</v>
      </c>
      <c r="I40" s="129">
        <v>84</v>
      </c>
      <c r="J40" s="129">
        <v>70</v>
      </c>
      <c r="K40" s="129">
        <v>68</v>
      </c>
      <c r="L40" s="129">
        <v>33</v>
      </c>
      <c r="M40" s="134">
        <v>34</v>
      </c>
    </row>
    <row r="41" spans="1:13" ht="22.5" customHeight="1">
      <c r="A41" s="102" t="s">
        <v>165</v>
      </c>
      <c r="B41" s="129">
        <v>554</v>
      </c>
      <c r="C41" s="129">
        <v>5</v>
      </c>
      <c r="D41" s="129">
        <v>38</v>
      </c>
      <c r="E41" s="129">
        <v>47</v>
      </c>
      <c r="F41" s="129">
        <v>38</v>
      </c>
      <c r="G41" s="129">
        <v>52</v>
      </c>
      <c r="H41" s="129">
        <v>68</v>
      </c>
      <c r="I41" s="129">
        <v>83</v>
      </c>
      <c r="J41" s="129">
        <v>70</v>
      </c>
      <c r="K41" s="129">
        <v>71</v>
      </c>
      <c r="L41" s="129">
        <v>37</v>
      </c>
      <c r="M41" s="134">
        <v>45</v>
      </c>
    </row>
    <row r="42" spans="1:13" ht="22.5" customHeight="1">
      <c r="A42" s="102" t="s">
        <v>166</v>
      </c>
      <c r="B42" s="129">
        <v>554</v>
      </c>
      <c r="C42" s="129">
        <v>6</v>
      </c>
      <c r="D42" s="129">
        <v>38</v>
      </c>
      <c r="E42" s="129">
        <v>44</v>
      </c>
      <c r="F42" s="129">
        <v>38</v>
      </c>
      <c r="G42" s="129">
        <v>49</v>
      </c>
      <c r="H42" s="129">
        <v>67</v>
      </c>
      <c r="I42" s="129">
        <v>81</v>
      </c>
      <c r="J42" s="129">
        <v>72</v>
      </c>
      <c r="K42" s="129">
        <v>71</v>
      </c>
      <c r="L42" s="129">
        <v>40</v>
      </c>
      <c r="M42" s="134">
        <v>48</v>
      </c>
    </row>
    <row r="43" spans="1:13" ht="24" customHeight="1">
      <c r="A43" s="109" t="s">
        <v>167</v>
      </c>
      <c r="B43" s="126">
        <v>550</v>
      </c>
      <c r="C43" s="127">
        <v>6</v>
      </c>
      <c r="D43" s="127">
        <v>36</v>
      </c>
      <c r="E43" s="127">
        <v>46</v>
      </c>
      <c r="F43" s="127">
        <v>39</v>
      </c>
      <c r="G43" s="127">
        <v>47</v>
      </c>
      <c r="H43" s="127">
        <v>65</v>
      </c>
      <c r="I43" s="127">
        <v>82</v>
      </c>
      <c r="J43" s="127">
        <v>73</v>
      </c>
      <c r="K43" s="127">
        <v>70</v>
      </c>
      <c r="L43" s="127">
        <v>40</v>
      </c>
      <c r="M43" s="135">
        <v>45</v>
      </c>
    </row>
    <row r="44" spans="1:13" ht="17.25" thickBot="1">
      <c r="A44" s="81" t="s">
        <v>157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4"/>
    </row>
  </sheetData>
  <mergeCells count="16">
    <mergeCell ref="M4:M6"/>
    <mergeCell ref="B19:M19"/>
    <mergeCell ref="B32:M32"/>
    <mergeCell ref="A1:G1"/>
    <mergeCell ref="G4:G6"/>
    <mergeCell ref="H4:H6"/>
    <mergeCell ref="I4:I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workbookViewId="0">
      <selection sqref="A1:E1"/>
    </sheetView>
  </sheetViews>
  <sheetFormatPr defaultRowHeight="16.5"/>
  <cols>
    <col min="1" max="1" width="15.75" customWidth="1"/>
    <col min="2" max="6" width="18.625" customWidth="1"/>
  </cols>
  <sheetData>
    <row r="1" spans="1:41" ht="24" customHeight="1">
      <c r="A1" s="451" t="s">
        <v>194</v>
      </c>
      <c r="B1" s="451"/>
      <c r="C1" s="451"/>
      <c r="D1" s="451"/>
      <c r="E1" s="451"/>
      <c r="F1" s="136"/>
    </row>
    <row r="2" spans="1:41" ht="17.25" thickBot="1">
      <c r="A2" s="137"/>
      <c r="B2" s="137"/>
      <c r="C2" s="137"/>
      <c r="D2" s="137"/>
      <c r="E2" s="137"/>
      <c r="F2" s="137"/>
    </row>
    <row r="3" spans="1:41">
      <c r="A3" s="74" t="s">
        <v>142</v>
      </c>
      <c r="B3" s="138"/>
      <c r="C3" s="138"/>
      <c r="D3" s="138"/>
      <c r="E3" s="138"/>
      <c r="F3" s="162" t="s">
        <v>143</v>
      </c>
    </row>
    <row r="4" spans="1:41" ht="27.75" customHeight="1">
      <c r="A4" s="485" t="s">
        <v>187</v>
      </c>
      <c r="B4" s="487" t="s">
        <v>188</v>
      </c>
      <c r="C4" s="462" t="s">
        <v>189</v>
      </c>
      <c r="D4" s="462" t="s">
        <v>190</v>
      </c>
      <c r="E4" s="487" t="s">
        <v>191</v>
      </c>
      <c r="F4" s="488" t="s">
        <v>192</v>
      </c>
    </row>
    <row r="5" spans="1:41" ht="34.5" customHeight="1">
      <c r="A5" s="486"/>
      <c r="B5" s="487"/>
      <c r="C5" s="466"/>
      <c r="D5" s="466"/>
      <c r="E5" s="487"/>
      <c r="F5" s="488"/>
    </row>
    <row r="6" spans="1:41" s="144" customFormat="1" ht="24" customHeight="1">
      <c r="A6" s="139" t="s">
        <v>18</v>
      </c>
      <c r="B6" s="150">
        <v>1205</v>
      </c>
      <c r="C6" s="150">
        <v>93</v>
      </c>
      <c r="D6" s="150">
        <v>129</v>
      </c>
      <c r="E6" s="150">
        <v>441</v>
      </c>
      <c r="F6" s="151">
        <v>542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</row>
    <row r="7" spans="1:41" s="144" customFormat="1" ht="24" customHeight="1">
      <c r="A7" s="139" t="s">
        <v>19</v>
      </c>
      <c r="B7" s="150">
        <v>1227</v>
      </c>
      <c r="C7" s="150">
        <v>92</v>
      </c>
      <c r="D7" s="150">
        <v>108</v>
      </c>
      <c r="E7" s="150">
        <v>468</v>
      </c>
      <c r="F7" s="151">
        <v>558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</row>
    <row r="8" spans="1:41" s="144" customFormat="1" ht="24" customHeight="1">
      <c r="A8" s="139" t="s">
        <v>34</v>
      </c>
      <c r="B8" s="152">
        <v>1246</v>
      </c>
      <c r="C8" s="152">
        <v>82</v>
      </c>
      <c r="D8" s="152">
        <v>109</v>
      </c>
      <c r="E8" s="152">
        <v>450</v>
      </c>
      <c r="F8" s="153">
        <v>605</v>
      </c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</row>
    <row r="9" spans="1:41" s="144" customFormat="1" ht="24" customHeight="1">
      <c r="A9" s="139" t="s">
        <v>94</v>
      </c>
      <c r="B9" s="152">
        <v>1247</v>
      </c>
      <c r="C9" s="152">
        <v>86</v>
      </c>
      <c r="D9" s="152">
        <v>113</v>
      </c>
      <c r="E9" s="152">
        <v>452</v>
      </c>
      <c r="F9" s="153">
        <v>596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</row>
    <row r="10" spans="1:41" s="144" customFormat="1" ht="24" customHeight="1">
      <c r="A10" s="139" t="s">
        <v>117</v>
      </c>
      <c r="B10" s="152">
        <v>1239</v>
      </c>
      <c r="C10" s="152">
        <v>80</v>
      </c>
      <c r="D10" s="152">
        <v>112</v>
      </c>
      <c r="E10" s="152">
        <v>444</v>
      </c>
      <c r="F10" s="153">
        <v>603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</row>
    <row r="11" spans="1:41" s="144" customFormat="1" ht="24" customHeight="1">
      <c r="A11" s="139" t="s">
        <v>195</v>
      </c>
      <c r="B11" s="152">
        <v>1226</v>
      </c>
      <c r="C11" s="152">
        <v>86</v>
      </c>
      <c r="D11" s="152">
        <v>102</v>
      </c>
      <c r="E11" s="152">
        <v>442</v>
      </c>
      <c r="F11" s="153">
        <v>597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</row>
    <row r="12" spans="1:41" s="144" customFormat="1" ht="24" customHeight="1">
      <c r="A12" s="154" t="s">
        <v>0</v>
      </c>
      <c r="B12" s="91"/>
      <c r="C12" s="91"/>
      <c r="D12" s="91"/>
      <c r="E12" s="91"/>
      <c r="F12" s="155"/>
    </row>
    <row r="13" spans="1:41" s="144" customFormat="1" ht="24" customHeight="1">
      <c r="A13" s="156" t="s">
        <v>169</v>
      </c>
      <c r="B13" s="152">
        <v>1195</v>
      </c>
      <c r="C13" s="152">
        <v>78</v>
      </c>
      <c r="D13" s="152">
        <v>101</v>
      </c>
      <c r="E13" s="152">
        <v>429</v>
      </c>
      <c r="F13" s="153">
        <v>589</v>
      </c>
      <c r="G13" s="143"/>
    </row>
    <row r="14" spans="1:41" s="144" customFormat="1" ht="24" customHeight="1">
      <c r="A14" s="156" t="s">
        <v>91</v>
      </c>
      <c r="B14" s="152">
        <v>1235</v>
      </c>
      <c r="C14" s="152">
        <v>86</v>
      </c>
      <c r="D14" s="152">
        <v>107</v>
      </c>
      <c r="E14" s="152">
        <v>449</v>
      </c>
      <c r="F14" s="153">
        <v>593</v>
      </c>
      <c r="G14" s="63"/>
      <c r="H14" s="63"/>
    </row>
    <row r="15" spans="1:41" s="144" customFormat="1" ht="24" customHeight="1">
      <c r="A15" s="156" t="s">
        <v>92</v>
      </c>
      <c r="B15" s="152">
        <v>1238</v>
      </c>
      <c r="C15" s="152">
        <v>88</v>
      </c>
      <c r="D15" s="152">
        <v>106</v>
      </c>
      <c r="E15" s="152">
        <v>443</v>
      </c>
      <c r="F15" s="153">
        <v>602</v>
      </c>
    </row>
    <row r="16" spans="1:41" s="144" customFormat="1" ht="24" customHeight="1">
      <c r="A16" s="156" t="s">
        <v>93</v>
      </c>
      <c r="B16" s="152">
        <v>1236</v>
      </c>
      <c r="C16" s="152">
        <v>92</v>
      </c>
      <c r="D16" s="152">
        <v>95</v>
      </c>
      <c r="E16" s="152">
        <v>447</v>
      </c>
      <c r="F16" s="153">
        <v>603</v>
      </c>
      <c r="G16" s="63"/>
      <c r="H16" s="63"/>
    </row>
    <row r="17" spans="1:6" s="144" customFormat="1" ht="24" customHeight="1">
      <c r="A17" s="157"/>
      <c r="B17" s="145"/>
      <c r="C17" s="145"/>
      <c r="D17" s="145"/>
      <c r="E17" s="145"/>
      <c r="F17" s="158"/>
    </row>
    <row r="18" spans="1:6" s="144" customFormat="1" ht="24" customHeight="1">
      <c r="A18" s="157"/>
      <c r="B18" s="85"/>
      <c r="C18" s="149" t="s">
        <v>1</v>
      </c>
      <c r="D18" s="149"/>
      <c r="E18" s="149" t="s">
        <v>35</v>
      </c>
      <c r="F18" s="159"/>
    </row>
    <row r="19" spans="1:6" s="144" customFormat="1" ht="24" customHeight="1">
      <c r="A19" s="139" t="s">
        <v>18</v>
      </c>
      <c r="B19" s="91" t="s">
        <v>161</v>
      </c>
      <c r="C19" s="91" t="s">
        <v>161</v>
      </c>
      <c r="D19" s="91" t="s">
        <v>161</v>
      </c>
      <c r="E19" s="91" t="s">
        <v>161</v>
      </c>
      <c r="F19" s="155" t="s">
        <v>161</v>
      </c>
    </row>
    <row r="20" spans="1:6" s="144" customFormat="1" ht="24" customHeight="1">
      <c r="A20" s="139" t="s">
        <v>19</v>
      </c>
      <c r="B20" s="91">
        <v>702</v>
      </c>
      <c r="C20" s="91">
        <v>33</v>
      </c>
      <c r="D20" s="91">
        <v>53</v>
      </c>
      <c r="E20" s="91">
        <v>273</v>
      </c>
      <c r="F20" s="155">
        <v>343</v>
      </c>
    </row>
    <row r="21" spans="1:6" s="144" customFormat="1" ht="24" customHeight="1">
      <c r="A21" s="139" t="s">
        <v>34</v>
      </c>
      <c r="B21" s="85">
        <v>715</v>
      </c>
      <c r="C21" s="85">
        <v>30</v>
      </c>
      <c r="D21" s="85">
        <v>57</v>
      </c>
      <c r="E21" s="85">
        <v>266</v>
      </c>
      <c r="F21" s="159">
        <v>362</v>
      </c>
    </row>
    <row r="22" spans="1:6" s="144" customFormat="1" ht="24" customHeight="1">
      <c r="A22" s="139" t="s">
        <v>94</v>
      </c>
      <c r="B22" s="85">
        <v>709</v>
      </c>
      <c r="C22" s="85">
        <v>34</v>
      </c>
      <c r="D22" s="85">
        <v>59</v>
      </c>
      <c r="E22" s="85">
        <v>264</v>
      </c>
      <c r="F22" s="159">
        <v>352</v>
      </c>
    </row>
    <row r="23" spans="1:6" s="144" customFormat="1" ht="24" customHeight="1">
      <c r="A23" s="139" t="s">
        <v>117</v>
      </c>
      <c r="B23" s="85">
        <v>691</v>
      </c>
      <c r="C23" s="85">
        <v>31</v>
      </c>
      <c r="D23" s="85">
        <v>53</v>
      </c>
      <c r="E23" s="85">
        <v>259</v>
      </c>
      <c r="F23" s="159">
        <v>348</v>
      </c>
    </row>
    <row r="24" spans="1:6" s="144" customFormat="1" ht="24" customHeight="1">
      <c r="A24" s="139" t="s">
        <v>132</v>
      </c>
      <c r="B24" s="85">
        <v>680</v>
      </c>
      <c r="C24" s="85">
        <v>32</v>
      </c>
      <c r="D24" s="85">
        <v>48</v>
      </c>
      <c r="E24" s="85">
        <v>259</v>
      </c>
      <c r="F24" s="159">
        <v>341</v>
      </c>
    </row>
    <row r="25" spans="1:6" s="144" customFormat="1" ht="24" customHeight="1">
      <c r="A25" s="154" t="s">
        <v>0</v>
      </c>
      <c r="B25" s="85"/>
      <c r="C25" s="85"/>
      <c r="D25" s="85"/>
      <c r="E25" s="85"/>
      <c r="F25" s="159"/>
    </row>
    <row r="26" spans="1:6" s="144" customFormat="1" ht="24" customHeight="1">
      <c r="A26" s="156" t="s">
        <v>169</v>
      </c>
      <c r="B26" s="85">
        <v>668</v>
      </c>
      <c r="C26" s="85">
        <v>31</v>
      </c>
      <c r="D26" s="85">
        <v>48</v>
      </c>
      <c r="E26" s="85">
        <v>257</v>
      </c>
      <c r="F26" s="159">
        <v>332</v>
      </c>
    </row>
    <row r="27" spans="1:6" s="144" customFormat="1" ht="24" customHeight="1">
      <c r="A27" s="156" t="s">
        <v>91</v>
      </c>
      <c r="B27" s="85">
        <v>681</v>
      </c>
      <c r="C27" s="85">
        <v>31</v>
      </c>
      <c r="D27" s="85">
        <v>50</v>
      </c>
      <c r="E27" s="85">
        <v>264</v>
      </c>
      <c r="F27" s="159">
        <v>336</v>
      </c>
    </row>
    <row r="28" spans="1:6" s="144" customFormat="1" ht="24" customHeight="1">
      <c r="A28" s="156" t="s">
        <v>92</v>
      </c>
      <c r="B28" s="85">
        <v>684</v>
      </c>
      <c r="C28" s="85">
        <v>32</v>
      </c>
      <c r="D28" s="85">
        <v>48</v>
      </c>
      <c r="E28" s="85">
        <v>256</v>
      </c>
      <c r="F28" s="159">
        <v>348</v>
      </c>
    </row>
    <row r="29" spans="1:6" s="144" customFormat="1" ht="24" customHeight="1">
      <c r="A29" s="156" t="s">
        <v>196</v>
      </c>
      <c r="B29" s="85">
        <v>686</v>
      </c>
      <c r="C29" s="85">
        <v>35</v>
      </c>
      <c r="D29" s="85">
        <v>45</v>
      </c>
      <c r="E29" s="85">
        <v>260</v>
      </c>
      <c r="F29" s="159">
        <v>347</v>
      </c>
    </row>
    <row r="30" spans="1:6" s="144" customFormat="1" ht="24" customHeight="1">
      <c r="A30" s="157"/>
      <c r="B30" s="85"/>
      <c r="C30" s="85"/>
      <c r="D30" s="85"/>
      <c r="E30" s="85"/>
      <c r="F30" s="159"/>
    </row>
    <row r="31" spans="1:6" s="144" customFormat="1" ht="24" customHeight="1">
      <c r="A31" s="157"/>
      <c r="B31" s="85"/>
      <c r="C31" s="149" t="s">
        <v>2</v>
      </c>
      <c r="D31" s="149"/>
      <c r="E31" s="149" t="s">
        <v>35</v>
      </c>
      <c r="F31" s="159"/>
    </row>
    <row r="32" spans="1:6" s="144" customFormat="1" ht="24" customHeight="1">
      <c r="A32" s="139" t="s">
        <v>18</v>
      </c>
      <c r="B32" s="91" t="s">
        <v>161</v>
      </c>
      <c r="C32" s="91" t="s">
        <v>161</v>
      </c>
      <c r="D32" s="91" t="s">
        <v>161</v>
      </c>
      <c r="E32" s="91" t="s">
        <v>161</v>
      </c>
      <c r="F32" s="155" t="s">
        <v>161</v>
      </c>
    </row>
    <row r="33" spans="1:6" s="144" customFormat="1" ht="24" customHeight="1">
      <c r="A33" s="139" t="s">
        <v>19</v>
      </c>
      <c r="B33" s="91">
        <v>524</v>
      </c>
      <c r="C33" s="91">
        <v>60</v>
      </c>
      <c r="D33" s="91">
        <v>54</v>
      </c>
      <c r="E33" s="91">
        <v>195</v>
      </c>
      <c r="F33" s="155">
        <v>215</v>
      </c>
    </row>
    <row r="34" spans="1:6" s="144" customFormat="1" ht="24" customHeight="1">
      <c r="A34" s="139" t="s">
        <v>34</v>
      </c>
      <c r="B34" s="85">
        <v>532</v>
      </c>
      <c r="C34" s="85">
        <v>52</v>
      </c>
      <c r="D34" s="85">
        <v>52</v>
      </c>
      <c r="E34" s="85">
        <v>184</v>
      </c>
      <c r="F34" s="159">
        <v>243</v>
      </c>
    </row>
    <row r="35" spans="1:6" s="144" customFormat="1" ht="24" customHeight="1">
      <c r="A35" s="139" t="s">
        <v>94</v>
      </c>
      <c r="B35" s="85">
        <v>538</v>
      </c>
      <c r="C35" s="85">
        <v>52</v>
      </c>
      <c r="D35" s="85">
        <v>55</v>
      </c>
      <c r="E35" s="85">
        <v>188</v>
      </c>
      <c r="F35" s="159">
        <v>244</v>
      </c>
    </row>
    <row r="36" spans="1:6" s="144" customFormat="1" ht="24" customHeight="1">
      <c r="A36" s="139" t="s">
        <v>117</v>
      </c>
      <c r="B36" s="85">
        <v>548</v>
      </c>
      <c r="C36" s="85">
        <v>49</v>
      </c>
      <c r="D36" s="85">
        <v>59</v>
      </c>
      <c r="E36" s="85">
        <v>185</v>
      </c>
      <c r="F36" s="159">
        <v>255</v>
      </c>
    </row>
    <row r="37" spans="1:6" s="144" customFormat="1" ht="24" customHeight="1">
      <c r="A37" s="139" t="s">
        <v>132</v>
      </c>
      <c r="B37" s="85">
        <v>546</v>
      </c>
      <c r="C37" s="85">
        <v>53</v>
      </c>
      <c r="D37" s="85">
        <v>55</v>
      </c>
      <c r="E37" s="85">
        <v>183</v>
      </c>
      <c r="F37" s="159">
        <v>256</v>
      </c>
    </row>
    <row r="38" spans="1:6" s="144" customFormat="1" ht="24" customHeight="1">
      <c r="A38" s="154" t="s">
        <v>0</v>
      </c>
      <c r="B38" s="85"/>
      <c r="C38" s="85"/>
      <c r="D38" s="85"/>
      <c r="E38" s="85"/>
      <c r="F38" s="159"/>
    </row>
    <row r="39" spans="1:6" s="144" customFormat="1" ht="24" customHeight="1">
      <c r="A39" s="156" t="s">
        <v>169</v>
      </c>
      <c r="B39" s="146">
        <v>528</v>
      </c>
      <c r="C39" s="85">
        <v>46</v>
      </c>
      <c r="D39" s="85">
        <v>53</v>
      </c>
      <c r="E39" s="85">
        <v>172</v>
      </c>
      <c r="F39" s="159">
        <v>257</v>
      </c>
    </row>
    <row r="40" spans="1:6" s="144" customFormat="1" ht="24" customHeight="1">
      <c r="A40" s="156" t="s">
        <v>91</v>
      </c>
      <c r="B40" s="146">
        <v>554</v>
      </c>
      <c r="C40" s="85">
        <v>55</v>
      </c>
      <c r="D40" s="85">
        <v>57</v>
      </c>
      <c r="E40" s="85">
        <v>185</v>
      </c>
      <c r="F40" s="159">
        <v>257</v>
      </c>
    </row>
    <row r="41" spans="1:6" s="144" customFormat="1" ht="24" customHeight="1">
      <c r="A41" s="156" t="s">
        <v>92</v>
      </c>
      <c r="B41" s="146">
        <v>554</v>
      </c>
      <c r="C41" s="85">
        <v>56</v>
      </c>
      <c r="D41" s="85">
        <v>57</v>
      </c>
      <c r="E41" s="85">
        <v>187</v>
      </c>
      <c r="F41" s="159">
        <v>254</v>
      </c>
    </row>
    <row r="42" spans="1:6" s="144" customFormat="1" ht="24" customHeight="1">
      <c r="A42" s="160" t="s">
        <v>93</v>
      </c>
      <c r="B42" s="147">
        <v>550</v>
      </c>
      <c r="C42" s="148">
        <v>57</v>
      </c>
      <c r="D42" s="148">
        <v>50</v>
      </c>
      <c r="E42" s="148">
        <v>187</v>
      </c>
      <c r="F42" s="161">
        <v>256</v>
      </c>
    </row>
    <row r="43" spans="1:6" ht="17.25" thickBot="1">
      <c r="A43" s="481" t="s">
        <v>193</v>
      </c>
      <c r="B43" s="482"/>
      <c r="C43" s="482"/>
      <c r="D43" s="141"/>
      <c r="E43" s="483" t="s">
        <v>158</v>
      </c>
      <c r="F43" s="484"/>
    </row>
  </sheetData>
  <mergeCells count="9">
    <mergeCell ref="A43:C43"/>
    <mergeCell ref="E43:F43"/>
    <mergeCell ref="A1:E1"/>
    <mergeCell ref="A4:A5"/>
    <mergeCell ref="B4:B5"/>
    <mergeCell ref="C4:C5"/>
    <mergeCell ref="D4:D5"/>
    <mergeCell ref="E4:E5"/>
    <mergeCell ref="F4:F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workbookViewId="0">
      <selection sqref="A1:E1"/>
    </sheetView>
  </sheetViews>
  <sheetFormatPr defaultRowHeight="16.5"/>
  <cols>
    <col min="1" max="10" width="12.625" customWidth="1"/>
    <col min="11" max="15" width="14.75" customWidth="1"/>
  </cols>
  <sheetData>
    <row r="1" spans="1:66" ht="24" customHeight="1">
      <c r="A1" s="451" t="s">
        <v>214</v>
      </c>
      <c r="B1" s="451"/>
      <c r="C1" s="451"/>
      <c r="D1" s="451"/>
      <c r="E1" s="451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66" ht="17.25" thickBo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66">
      <c r="A3" s="74" t="s">
        <v>197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76" t="s">
        <v>198</v>
      </c>
    </row>
    <row r="4" spans="1:66" ht="36.75" customHeight="1">
      <c r="A4" s="504" t="s">
        <v>239</v>
      </c>
      <c r="B4" s="490" t="s">
        <v>173</v>
      </c>
      <c r="C4" s="490"/>
      <c r="D4" s="497" t="s">
        <v>199</v>
      </c>
      <c r="E4" s="497"/>
      <c r="F4" s="489" t="s">
        <v>200</v>
      </c>
      <c r="G4" s="489"/>
      <c r="H4" s="490"/>
      <c r="I4" s="490"/>
      <c r="J4" s="489" t="s">
        <v>201</v>
      </c>
      <c r="K4" s="489"/>
      <c r="L4" s="490"/>
      <c r="M4" s="490"/>
      <c r="N4" s="490"/>
      <c r="O4" s="491"/>
    </row>
    <row r="5" spans="1:66" ht="33.75" customHeight="1">
      <c r="A5" s="504"/>
      <c r="B5" s="489"/>
      <c r="C5" s="490"/>
      <c r="D5" s="505"/>
      <c r="E5" s="497"/>
      <c r="F5" s="492"/>
      <c r="G5" s="493"/>
      <c r="H5" s="489" t="s">
        <v>202</v>
      </c>
      <c r="I5" s="494"/>
      <c r="J5" s="495"/>
      <c r="K5" s="496"/>
      <c r="L5" s="497" t="s">
        <v>203</v>
      </c>
      <c r="M5" s="497" t="s">
        <v>204</v>
      </c>
      <c r="N5" s="497" t="s">
        <v>205</v>
      </c>
      <c r="O5" s="498" t="s">
        <v>206</v>
      </c>
    </row>
    <row r="6" spans="1:66" ht="24" customHeight="1">
      <c r="A6" s="504"/>
      <c r="B6" s="500"/>
      <c r="C6" s="499" t="s">
        <v>207</v>
      </c>
      <c r="D6" s="500"/>
      <c r="E6" s="499" t="s">
        <v>207</v>
      </c>
      <c r="F6" s="502"/>
      <c r="G6" s="499" t="s">
        <v>207</v>
      </c>
      <c r="H6" s="500"/>
      <c r="I6" s="499" t="s">
        <v>207</v>
      </c>
      <c r="J6" s="500"/>
      <c r="K6" s="499" t="s">
        <v>208</v>
      </c>
      <c r="L6" s="497"/>
      <c r="M6" s="497"/>
      <c r="N6" s="497"/>
      <c r="O6" s="498"/>
    </row>
    <row r="7" spans="1:66" ht="24" customHeight="1">
      <c r="A7" s="504"/>
      <c r="B7" s="501"/>
      <c r="C7" s="499"/>
      <c r="D7" s="501"/>
      <c r="E7" s="499"/>
      <c r="F7" s="503"/>
      <c r="G7" s="499"/>
      <c r="H7" s="501"/>
      <c r="I7" s="499"/>
      <c r="J7" s="501"/>
      <c r="K7" s="499"/>
      <c r="L7" s="497"/>
      <c r="M7" s="497"/>
      <c r="N7" s="497"/>
      <c r="O7" s="498"/>
    </row>
    <row r="8" spans="1:66" s="54" customFormat="1" ht="24" customHeight="1">
      <c r="A8" s="139" t="s">
        <v>18</v>
      </c>
      <c r="B8" s="170">
        <v>1205</v>
      </c>
      <c r="C8" s="90">
        <v>100</v>
      </c>
      <c r="D8" s="170">
        <v>35</v>
      </c>
      <c r="E8" s="90">
        <f>D8/B8*100</f>
        <v>2.904564315352697</v>
      </c>
      <c r="F8" s="170">
        <v>257</v>
      </c>
      <c r="G8" s="165">
        <f>F8/B8*100</f>
        <v>21.327800829875518</v>
      </c>
      <c r="H8" s="170">
        <v>257</v>
      </c>
      <c r="I8" s="165">
        <f>H8/B8*100</f>
        <v>21.327800829875518</v>
      </c>
      <c r="J8" s="170">
        <v>913</v>
      </c>
      <c r="K8" s="165">
        <f>J8/B8*100</f>
        <v>75.767634854771785</v>
      </c>
      <c r="L8" s="170">
        <v>89</v>
      </c>
      <c r="M8" s="170">
        <v>313</v>
      </c>
      <c r="N8" s="171">
        <v>116</v>
      </c>
      <c r="O8" s="172">
        <v>396</v>
      </c>
      <c r="P8" s="28"/>
      <c r="Q8" s="28"/>
      <c r="R8" s="26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</row>
    <row r="9" spans="1:66" s="54" customFormat="1" ht="24" customHeight="1">
      <c r="A9" s="139" t="s">
        <v>19</v>
      </c>
      <c r="B9" s="170">
        <v>1227</v>
      </c>
      <c r="C9" s="90">
        <v>100</v>
      </c>
      <c r="D9" s="170">
        <v>31</v>
      </c>
      <c r="E9" s="90">
        <f>D9/B9*100</f>
        <v>2.5264873675631621</v>
      </c>
      <c r="F9" s="170">
        <v>247</v>
      </c>
      <c r="G9" s="165">
        <f>F9/B9*100</f>
        <v>20.130399348003262</v>
      </c>
      <c r="H9" s="170">
        <v>247</v>
      </c>
      <c r="I9" s="165">
        <f>H9/B9*100</f>
        <v>20.130399348003262</v>
      </c>
      <c r="J9" s="170">
        <v>948</v>
      </c>
      <c r="K9" s="165">
        <f>J9/B9*100</f>
        <v>77.261613691931544</v>
      </c>
      <c r="L9" s="170">
        <v>92</v>
      </c>
      <c r="M9" s="170">
        <v>321</v>
      </c>
      <c r="N9" s="171">
        <v>115</v>
      </c>
      <c r="O9" s="172">
        <v>421</v>
      </c>
      <c r="P9" s="28"/>
      <c r="Q9" s="28"/>
      <c r="R9" s="26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</row>
    <row r="10" spans="1:66" s="54" customFormat="1" ht="24" customHeight="1">
      <c r="A10" s="139" t="s">
        <v>34</v>
      </c>
      <c r="B10" s="170">
        <v>1246</v>
      </c>
      <c r="C10" s="90">
        <v>100</v>
      </c>
      <c r="D10" s="170">
        <v>21</v>
      </c>
      <c r="E10" s="90">
        <f>D10/B10*100</f>
        <v>1.6853932584269662</v>
      </c>
      <c r="F10" s="170">
        <v>243</v>
      </c>
      <c r="G10" s="165">
        <f>F10/B10*100</f>
        <v>19.502407704654896</v>
      </c>
      <c r="H10" s="170">
        <v>243</v>
      </c>
      <c r="I10" s="165">
        <f>H10/B10*100</f>
        <v>19.502407704654896</v>
      </c>
      <c r="J10" s="170">
        <v>982</v>
      </c>
      <c r="K10" s="165">
        <f>J10/B10*100</f>
        <v>78.812199036918145</v>
      </c>
      <c r="L10" s="170">
        <v>90</v>
      </c>
      <c r="M10" s="170">
        <v>312</v>
      </c>
      <c r="N10" s="171">
        <v>130</v>
      </c>
      <c r="O10" s="172">
        <v>450</v>
      </c>
      <c r="P10" s="28"/>
      <c r="Q10" s="28"/>
      <c r="R10" s="26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</row>
    <row r="11" spans="1:66" s="54" customFormat="1" ht="24" customHeight="1">
      <c r="A11" s="139" t="s">
        <v>94</v>
      </c>
      <c r="B11" s="170">
        <v>1247</v>
      </c>
      <c r="C11" s="90">
        <v>100</v>
      </c>
      <c r="D11" s="170">
        <v>21</v>
      </c>
      <c r="E11" s="90">
        <f>D11/B11*100</f>
        <v>1.6840417000801924</v>
      </c>
      <c r="F11" s="170">
        <v>252</v>
      </c>
      <c r="G11" s="165">
        <f>F11/B11*100</f>
        <v>20.208500400962308</v>
      </c>
      <c r="H11" s="170">
        <v>251</v>
      </c>
      <c r="I11" s="165">
        <f>H11/B11*100</f>
        <v>20.12830793905373</v>
      </c>
      <c r="J11" s="170">
        <v>974</v>
      </c>
      <c r="K11" s="165">
        <f>J11/B11*100</f>
        <v>78.107457898957506</v>
      </c>
      <c r="L11" s="170">
        <v>94</v>
      </c>
      <c r="M11" s="170">
        <v>310</v>
      </c>
      <c r="N11" s="171">
        <v>126</v>
      </c>
      <c r="O11" s="172">
        <v>444</v>
      </c>
      <c r="P11" s="28"/>
      <c r="Q11" s="28"/>
      <c r="R11" s="26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</row>
    <row r="12" spans="1:66" s="54" customFormat="1" ht="24" customHeight="1">
      <c r="A12" s="139" t="s">
        <v>117</v>
      </c>
      <c r="B12" s="170">
        <v>1239</v>
      </c>
      <c r="C12" s="90">
        <v>100</v>
      </c>
      <c r="D12" s="170">
        <v>19</v>
      </c>
      <c r="E12" s="90">
        <v>1.5334947538337369</v>
      </c>
      <c r="F12" s="170">
        <v>262</v>
      </c>
      <c r="G12" s="165">
        <v>21.146085552865213</v>
      </c>
      <c r="H12" s="170">
        <v>261</v>
      </c>
      <c r="I12" s="165">
        <v>21.06537530266344</v>
      </c>
      <c r="J12" s="170">
        <v>957</v>
      </c>
      <c r="K12" s="165">
        <v>77.239709443099272</v>
      </c>
      <c r="L12" s="170">
        <v>97</v>
      </c>
      <c r="M12" s="170">
        <v>293</v>
      </c>
      <c r="N12" s="171">
        <v>128</v>
      </c>
      <c r="O12" s="172">
        <v>440</v>
      </c>
      <c r="P12" s="28"/>
      <c r="Q12" s="28"/>
      <c r="R12" s="26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</row>
    <row r="13" spans="1:66" s="54" customFormat="1" ht="24" customHeight="1">
      <c r="A13" s="139" t="s">
        <v>211</v>
      </c>
      <c r="B13" s="170">
        <v>1226</v>
      </c>
      <c r="C13" s="90">
        <v>100</v>
      </c>
      <c r="D13" s="170">
        <v>30</v>
      </c>
      <c r="E13" s="90">
        <f>D13/B13*100</f>
        <v>2.4469820554649266</v>
      </c>
      <c r="F13" s="170">
        <v>254</v>
      </c>
      <c r="G13" s="165">
        <f>F13/B13*100</f>
        <v>20.717781402936378</v>
      </c>
      <c r="H13" s="170">
        <v>253</v>
      </c>
      <c r="I13" s="165">
        <f>H13/B13*100</f>
        <v>20.636215334420882</v>
      </c>
      <c r="J13" s="170">
        <v>942</v>
      </c>
      <c r="K13" s="165">
        <f>J13/B13*100</f>
        <v>76.83523654159869</v>
      </c>
      <c r="L13" s="170">
        <v>97</v>
      </c>
      <c r="M13" s="170">
        <v>283</v>
      </c>
      <c r="N13" s="171">
        <v>119</v>
      </c>
      <c r="O13" s="172">
        <v>443</v>
      </c>
      <c r="P13" s="28"/>
      <c r="Q13" s="28"/>
      <c r="R13" s="26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</row>
    <row r="14" spans="1:66" s="54" customFormat="1" ht="24" customHeight="1">
      <c r="A14" s="157"/>
      <c r="B14" s="66"/>
      <c r="C14" s="90"/>
      <c r="D14" s="66"/>
      <c r="E14" s="90"/>
      <c r="F14" s="66"/>
      <c r="G14" s="165"/>
      <c r="H14" s="66"/>
      <c r="I14" s="165"/>
      <c r="J14" s="66"/>
      <c r="K14" s="165"/>
      <c r="L14" s="66"/>
      <c r="M14" s="62"/>
      <c r="N14" s="66"/>
      <c r="O14" s="134"/>
      <c r="P14" s="28"/>
      <c r="Q14" s="28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</row>
    <row r="15" spans="1:66" s="54" customFormat="1" ht="24" customHeight="1">
      <c r="A15" s="173" t="s">
        <v>212</v>
      </c>
      <c r="B15" s="170">
        <v>1235</v>
      </c>
      <c r="C15" s="90">
        <v>100</v>
      </c>
      <c r="D15" s="170">
        <v>17</v>
      </c>
      <c r="E15" s="90">
        <v>1.3765182186234819</v>
      </c>
      <c r="F15" s="170">
        <v>260</v>
      </c>
      <c r="G15" s="165">
        <v>21.052631578947366</v>
      </c>
      <c r="H15" s="170">
        <v>259</v>
      </c>
      <c r="I15" s="165">
        <v>20.97165991902834</v>
      </c>
      <c r="J15" s="170">
        <v>958</v>
      </c>
      <c r="K15" s="165">
        <v>77.570850202429156</v>
      </c>
      <c r="L15" s="170">
        <v>90</v>
      </c>
      <c r="M15" s="170">
        <v>307</v>
      </c>
      <c r="N15" s="171">
        <v>125</v>
      </c>
      <c r="O15" s="172">
        <v>437</v>
      </c>
      <c r="P15" s="28"/>
      <c r="Q15" s="28"/>
      <c r="R15" s="28"/>
      <c r="S15" s="28"/>
      <c r="T15" s="28"/>
      <c r="U15" s="28"/>
      <c r="V15" s="28"/>
    </row>
    <row r="16" spans="1:66" s="54" customFormat="1" ht="24" customHeight="1">
      <c r="A16" s="139" t="s">
        <v>37</v>
      </c>
      <c r="B16" s="170">
        <v>1250</v>
      </c>
      <c r="C16" s="90">
        <v>100</v>
      </c>
      <c r="D16" s="170">
        <v>19</v>
      </c>
      <c r="E16" s="90">
        <v>1.52</v>
      </c>
      <c r="F16" s="170">
        <v>262</v>
      </c>
      <c r="G16" s="165">
        <v>20.96</v>
      </c>
      <c r="H16" s="170">
        <v>260</v>
      </c>
      <c r="I16" s="165">
        <v>20.8</v>
      </c>
      <c r="J16" s="170">
        <v>970</v>
      </c>
      <c r="K16" s="165">
        <v>77.600000000000009</v>
      </c>
      <c r="L16" s="170">
        <v>95</v>
      </c>
      <c r="M16" s="170">
        <v>300</v>
      </c>
      <c r="N16" s="171">
        <v>132</v>
      </c>
      <c r="O16" s="172">
        <v>443</v>
      </c>
      <c r="P16" s="28"/>
      <c r="Q16" s="28"/>
      <c r="R16" s="28"/>
      <c r="S16" s="28"/>
      <c r="T16" s="28"/>
      <c r="U16" s="28"/>
      <c r="V16" s="28"/>
    </row>
    <row r="17" spans="1:22" s="54" customFormat="1" ht="24" customHeight="1">
      <c r="A17" s="139" t="s">
        <v>38</v>
      </c>
      <c r="B17" s="170">
        <v>1242</v>
      </c>
      <c r="C17" s="90">
        <v>100</v>
      </c>
      <c r="D17" s="170">
        <v>19</v>
      </c>
      <c r="E17" s="90">
        <v>1.529790660225443</v>
      </c>
      <c r="F17" s="170">
        <v>264</v>
      </c>
      <c r="G17" s="165">
        <v>21.256038647342994</v>
      </c>
      <c r="H17" s="170">
        <v>263</v>
      </c>
      <c r="I17" s="165">
        <v>21.175523349436393</v>
      </c>
      <c r="J17" s="170">
        <v>959</v>
      </c>
      <c r="K17" s="165">
        <v>77.214170692431566</v>
      </c>
      <c r="L17" s="170">
        <v>101</v>
      </c>
      <c r="M17" s="170">
        <v>285</v>
      </c>
      <c r="N17" s="171">
        <v>128</v>
      </c>
      <c r="O17" s="172">
        <v>444</v>
      </c>
      <c r="P17" s="28"/>
      <c r="Q17" s="28"/>
      <c r="R17" s="28"/>
      <c r="S17" s="28"/>
      <c r="T17" s="28"/>
      <c r="U17" s="28"/>
      <c r="V17" s="28"/>
    </row>
    <row r="18" spans="1:22" s="54" customFormat="1" ht="24" customHeight="1">
      <c r="A18" s="139" t="s">
        <v>39</v>
      </c>
      <c r="B18" s="170">
        <v>1229</v>
      </c>
      <c r="C18" s="90">
        <v>100</v>
      </c>
      <c r="D18" s="170">
        <v>22</v>
      </c>
      <c r="E18" s="90">
        <v>1.790073230268511</v>
      </c>
      <c r="F18" s="170">
        <v>264</v>
      </c>
      <c r="G18" s="165">
        <v>21.480878763222133</v>
      </c>
      <c r="H18" s="170">
        <v>263</v>
      </c>
      <c r="I18" s="165">
        <v>21.399511798209929</v>
      </c>
      <c r="J18" s="170">
        <v>942</v>
      </c>
      <c r="K18" s="165">
        <v>76.647681041497151</v>
      </c>
      <c r="L18" s="170">
        <v>100</v>
      </c>
      <c r="M18" s="170">
        <v>281</v>
      </c>
      <c r="N18" s="171">
        <v>125</v>
      </c>
      <c r="O18" s="172">
        <v>436</v>
      </c>
      <c r="P18" s="28"/>
      <c r="Q18" s="28"/>
      <c r="R18" s="28"/>
      <c r="S18" s="28"/>
      <c r="T18" s="28"/>
      <c r="U18" s="28"/>
      <c r="V18" s="28"/>
    </row>
    <row r="19" spans="1:22" s="54" customFormat="1" ht="24" customHeight="1">
      <c r="A19" s="139"/>
      <c r="B19" s="170"/>
      <c r="C19" s="90"/>
      <c r="D19" s="170"/>
      <c r="E19" s="90"/>
      <c r="F19" s="170"/>
      <c r="G19" s="165"/>
      <c r="H19" s="170"/>
      <c r="I19" s="165"/>
      <c r="J19" s="170"/>
      <c r="K19" s="165"/>
      <c r="L19" s="170"/>
      <c r="M19" s="170"/>
      <c r="N19" s="171"/>
      <c r="O19" s="172"/>
      <c r="P19" s="28"/>
      <c r="Q19" s="28"/>
      <c r="R19" s="28"/>
      <c r="S19" s="28"/>
      <c r="T19" s="28"/>
      <c r="U19" s="28"/>
      <c r="V19" s="28"/>
    </row>
    <row r="20" spans="1:22" s="28" customFormat="1" ht="24" customHeight="1">
      <c r="A20" s="173" t="s">
        <v>213</v>
      </c>
      <c r="B20" s="170">
        <v>1195</v>
      </c>
      <c r="C20" s="90">
        <v>100</v>
      </c>
      <c r="D20" s="170">
        <v>23</v>
      </c>
      <c r="E20" s="90">
        <f>D20/B20*100</f>
        <v>1.9246861924686192</v>
      </c>
      <c r="F20" s="170">
        <v>251</v>
      </c>
      <c r="G20" s="165">
        <f>F20/B20*100</f>
        <v>21.00418410041841</v>
      </c>
      <c r="H20" s="170">
        <v>251</v>
      </c>
      <c r="I20" s="165">
        <f>H20/B20*100</f>
        <v>21.00418410041841</v>
      </c>
      <c r="J20" s="170">
        <v>922</v>
      </c>
      <c r="K20" s="165">
        <f>J20/B20*100</f>
        <v>77.154811715481173</v>
      </c>
      <c r="L20" s="170">
        <v>99</v>
      </c>
      <c r="M20" s="170">
        <v>278</v>
      </c>
      <c r="N20" s="171">
        <v>124</v>
      </c>
      <c r="O20" s="172">
        <v>421</v>
      </c>
    </row>
    <row r="21" spans="1:22" s="54" customFormat="1" ht="24" customHeight="1">
      <c r="A21" s="139" t="s">
        <v>37</v>
      </c>
      <c r="B21" s="170">
        <v>1235</v>
      </c>
      <c r="C21" s="90">
        <v>100</v>
      </c>
      <c r="D21" s="170">
        <v>32</v>
      </c>
      <c r="E21" s="90">
        <f>D21/B21*100</f>
        <v>2.5910931174089069</v>
      </c>
      <c r="F21" s="170">
        <v>247</v>
      </c>
      <c r="G21" s="165">
        <f>F21/B21*100</f>
        <v>20</v>
      </c>
      <c r="H21" s="170">
        <v>247</v>
      </c>
      <c r="I21" s="165">
        <f>H21/B21*100</f>
        <v>20</v>
      </c>
      <c r="J21" s="170">
        <v>955</v>
      </c>
      <c r="K21" s="165">
        <f>J21/B21*100</f>
        <v>77.327935222672068</v>
      </c>
      <c r="L21" s="170">
        <v>95</v>
      </c>
      <c r="M21" s="170">
        <v>285</v>
      </c>
      <c r="N21" s="171">
        <v>122</v>
      </c>
      <c r="O21" s="172">
        <v>453</v>
      </c>
      <c r="P21" s="28"/>
      <c r="Q21" s="28"/>
    </row>
    <row r="22" spans="1:22" s="54" customFormat="1" ht="24" customHeight="1">
      <c r="A22" s="139" t="s">
        <v>38</v>
      </c>
      <c r="B22" s="170">
        <v>1238</v>
      </c>
      <c r="C22" s="90">
        <v>100</v>
      </c>
      <c r="D22" s="170">
        <v>35</v>
      </c>
      <c r="E22" s="90">
        <f>D22/B22*100</f>
        <v>2.8271405492730208</v>
      </c>
      <c r="F22" s="170">
        <v>254</v>
      </c>
      <c r="G22" s="165">
        <f>F22/B22*100</f>
        <v>20.516962843295637</v>
      </c>
      <c r="H22" s="170">
        <v>254</v>
      </c>
      <c r="I22" s="165">
        <f>H22/B22*100</f>
        <v>20.516962843295637</v>
      </c>
      <c r="J22" s="170">
        <v>950</v>
      </c>
      <c r="K22" s="165">
        <f>J22/B22*100</f>
        <v>76.736672051696289</v>
      </c>
      <c r="L22" s="170">
        <v>96</v>
      </c>
      <c r="M22" s="170">
        <v>284</v>
      </c>
      <c r="N22" s="171">
        <v>119</v>
      </c>
      <c r="O22" s="172">
        <v>451</v>
      </c>
      <c r="P22" s="28"/>
      <c r="Q22" s="28"/>
    </row>
    <row r="23" spans="1:22" s="54" customFormat="1" ht="24" customHeight="1">
      <c r="A23" s="140" t="s">
        <v>39</v>
      </c>
      <c r="B23" s="166">
        <v>1236</v>
      </c>
      <c r="C23" s="167">
        <v>100</v>
      </c>
      <c r="D23" s="166">
        <v>32</v>
      </c>
      <c r="E23" s="167">
        <f>D23/B23*100</f>
        <v>2.5889967637540456</v>
      </c>
      <c r="F23" s="166">
        <v>262</v>
      </c>
      <c r="G23" s="168">
        <f>F23/B23*100</f>
        <v>21.197411003236247</v>
      </c>
      <c r="H23" s="166">
        <v>262</v>
      </c>
      <c r="I23" s="168">
        <f>H23/B23*100</f>
        <v>21.197411003236247</v>
      </c>
      <c r="J23" s="166">
        <v>943</v>
      </c>
      <c r="K23" s="168">
        <f>J23/B23*100</f>
        <v>76.29449838187702</v>
      </c>
      <c r="L23" s="166">
        <v>99</v>
      </c>
      <c r="M23" s="166">
        <v>283</v>
      </c>
      <c r="N23" s="169">
        <v>111</v>
      </c>
      <c r="O23" s="174">
        <v>449</v>
      </c>
      <c r="P23" s="28"/>
      <c r="Q23" s="28"/>
    </row>
    <row r="24" spans="1:22" ht="17.25" thickBot="1">
      <c r="A24" s="164" t="s">
        <v>209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83" t="s">
        <v>210</v>
      </c>
    </row>
  </sheetData>
  <mergeCells count="23">
    <mergeCell ref="A1:E1"/>
    <mergeCell ref="F6:F7"/>
    <mergeCell ref="G6:G7"/>
    <mergeCell ref="H6:H7"/>
    <mergeCell ref="I6:I7"/>
    <mergeCell ref="A4:A7"/>
    <mergeCell ref="B4:C5"/>
    <mergeCell ref="D4:E5"/>
    <mergeCell ref="F4:I4"/>
    <mergeCell ref="B6:B7"/>
    <mergeCell ref="C6:C7"/>
    <mergeCell ref="D6:D7"/>
    <mergeCell ref="E6:E7"/>
    <mergeCell ref="J4:O4"/>
    <mergeCell ref="F5:G5"/>
    <mergeCell ref="H5:I5"/>
    <mergeCell ref="J5:K5"/>
    <mergeCell ref="L5:L7"/>
    <mergeCell ref="M5:M7"/>
    <mergeCell ref="N5:N7"/>
    <mergeCell ref="O5:O7"/>
    <mergeCell ref="K6:K7"/>
    <mergeCell ref="J6:J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sqref="A1:G1"/>
    </sheetView>
  </sheetViews>
  <sheetFormatPr defaultRowHeight="16.5"/>
  <cols>
    <col min="1" max="20" width="10.625" customWidth="1"/>
    <col min="21" max="21" width="15" customWidth="1"/>
  </cols>
  <sheetData>
    <row r="1" spans="1:21" ht="24" customHeight="1">
      <c r="A1" s="451" t="s">
        <v>241</v>
      </c>
      <c r="B1" s="451"/>
      <c r="C1" s="451"/>
      <c r="D1" s="451"/>
      <c r="E1" s="451"/>
      <c r="F1" s="451"/>
      <c r="G1" s="451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</row>
    <row r="2" spans="1:21" ht="17.25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spans="1:21">
      <c r="A3" s="74" t="s">
        <v>215</v>
      </c>
      <c r="B3" s="177"/>
      <c r="C3" s="17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76" t="s">
        <v>198</v>
      </c>
    </row>
    <row r="4" spans="1:21">
      <c r="A4" s="526" t="s">
        <v>240</v>
      </c>
      <c r="B4" s="521" t="s">
        <v>216</v>
      </c>
      <c r="C4" s="527"/>
      <c r="D4" s="530" t="s">
        <v>217</v>
      </c>
      <c r="E4" s="530"/>
      <c r="F4" s="517" t="s">
        <v>218</v>
      </c>
      <c r="G4" s="517"/>
      <c r="H4" s="514" t="s">
        <v>219</v>
      </c>
      <c r="I4" s="514"/>
      <c r="J4" s="514" t="s">
        <v>220</v>
      </c>
      <c r="K4" s="514"/>
      <c r="L4" s="514" t="s">
        <v>221</v>
      </c>
      <c r="M4" s="514"/>
      <c r="N4" s="521" t="s">
        <v>222</v>
      </c>
      <c r="O4" s="522"/>
      <c r="P4" s="509" t="s">
        <v>223</v>
      </c>
      <c r="Q4" s="524"/>
      <c r="R4" s="509" t="s">
        <v>224</v>
      </c>
      <c r="S4" s="524"/>
      <c r="T4" s="509" t="s">
        <v>225</v>
      </c>
      <c r="U4" s="510"/>
    </row>
    <row r="5" spans="1:21">
      <c r="A5" s="526"/>
      <c r="B5" s="518"/>
      <c r="C5" s="528"/>
      <c r="D5" s="530"/>
      <c r="E5" s="530"/>
      <c r="F5" s="517"/>
      <c r="G5" s="517"/>
      <c r="H5" s="514"/>
      <c r="I5" s="514"/>
      <c r="J5" s="514"/>
      <c r="K5" s="514"/>
      <c r="L5" s="514"/>
      <c r="M5" s="514"/>
      <c r="N5" s="518"/>
      <c r="O5" s="523"/>
      <c r="P5" s="511"/>
      <c r="Q5" s="525"/>
      <c r="R5" s="511"/>
      <c r="S5" s="525"/>
      <c r="T5" s="511"/>
      <c r="U5" s="512"/>
    </row>
    <row r="6" spans="1:21">
      <c r="A6" s="526"/>
      <c r="B6" s="518"/>
      <c r="C6" s="528"/>
      <c r="D6" s="530"/>
      <c r="E6" s="530"/>
      <c r="F6" s="517"/>
      <c r="G6" s="517"/>
      <c r="H6" s="514"/>
      <c r="I6" s="514"/>
      <c r="J6" s="514"/>
      <c r="K6" s="514"/>
      <c r="L6" s="514"/>
      <c r="M6" s="514"/>
      <c r="N6" s="518"/>
      <c r="O6" s="523"/>
      <c r="P6" s="511"/>
      <c r="Q6" s="525"/>
      <c r="R6" s="511"/>
      <c r="S6" s="525"/>
      <c r="T6" s="511"/>
      <c r="U6" s="512"/>
    </row>
    <row r="7" spans="1:21">
      <c r="A7" s="526"/>
      <c r="B7" s="518"/>
      <c r="C7" s="528"/>
      <c r="D7" s="531"/>
      <c r="E7" s="530"/>
      <c r="F7" s="532"/>
      <c r="G7" s="517"/>
      <c r="H7" s="520"/>
      <c r="I7" s="514"/>
      <c r="J7" s="520"/>
      <c r="K7" s="514"/>
      <c r="L7" s="520"/>
      <c r="M7" s="514"/>
      <c r="N7" s="518"/>
      <c r="O7" s="523"/>
      <c r="P7" s="511"/>
      <c r="Q7" s="525"/>
      <c r="R7" s="511"/>
      <c r="S7" s="525"/>
      <c r="T7" s="511"/>
      <c r="U7" s="512"/>
    </row>
    <row r="8" spans="1:21">
      <c r="A8" s="526"/>
      <c r="B8" s="518"/>
      <c r="C8" s="528"/>
      <c r="D8" s="513"/>
      <c r="E8" s="515" t="s">
        <v>207</v>
      </c>
      <c r="F8" s="513"/>
      <c r="G8" s="515" t="s">
        <v>226</v>
      </c>
      <c r="H8" s="513" t="s">
        <v>227</v>
      </c>
      <c r="I8" s="515" t="s">
        <v>207</v>
      </c>
      <c r="J8" s="516"/>
      <c r="K8" s="515" t="s">
        <v>207</v>
      </c>
      <c r="L8" s="516"/>
      <c r="M8" s="515" t="s">
        <v>207</v>
      </c>
      <c r="N8" s="518"/>
      <c r="O8" s="515" t="s">
        <v>207</v>
      </c>
      <c r="P8" s="506"/>
      <c r="Q8" s="515" t="s">
        <v>226</v>
      </c>
      <c r="R8" s="506"/>
      <c r="S8" s="515" t="s">
        <v>207</v>
      </c>
      <c r="T8" s="506"/>
      <c r="U8" s="508" t="s">
        <v>226</v>
      </c>
    </row>
    <row r="9" spans="1:21">
      <c r="A9" s="526"/>
      <c r="B9" s="518"/>
      <c r="C9" s="528"/>
      <c r="D9" s="514"/>
      <c r="E9" s="515"/>
      <c r="F9" s="514"/>
      <c r="G9" s="515"/>
      <c r="H9" s="514"/>
      <c r="I9" s="515"/>
      <c r="J9" s="517"/>
      <c r="K9" s="515"/>
      <c r="L9" s="517"/>
      <c r="M9" s="515"/>
      <c r="N9" s="518"/>
      <c r="O9" s="515"/>
      <c r="P9" s="506"/>
      <c r="Q9" s="515"/>
      <c r="R9" s="506"/>
      <c r="S9" s="515"/>
      <c r="T9" s="506"/>
      <c r="U9" s="508"/>
    </row>
    <row r="10" spans="1:21">
      <c r="A10" s="526"/>
      <c r="B10" s="519"/>
      <c r="C10" s="529"/>
      <c r="D10" s="514"/>
      <c r="E10" s="515"/>
      <c r="F10" s="514"/>
      <c r="G10" s="515"/>
      <c r="H10" s="514"/>
      <c r="I10" s="515"/>
      <c r="J10" s="517"/>
      <c r="K10" s="515"/>
      <c r="L10" s="517"/>
      <c r="M10" s="515"/>
      <c r="N10" s="519"/>
      <c r="O10" s="515"/>
      <c r="P10" s="507"/>
      <c r="Q10" s="515"/>
      <c r="R10" s="507"/>
      <c r="S10" s="515"/>
      <c r="T10" s="507"/>
      <c r="U10" s="508"/>
    </row>
    <row r="11" spans="1:21" s="54" customFormat="1" ht="24" customHeight="1">
      <c r="A11" s="157"/>
      <c r="B11" s="66"/>
      <c r="C11" s="63"/>
      <c r="D11" s="66"/>
      <c r="E11" s="186" t="s">
        <v>228</v>
      </c>
      <c r="F11" s="187"/>
      <c r="G11" s="188"/>
      <c r="H11" s="187" t="s">
        <v>231</v>
      </c>
      <c r="I11" s="63"/>
      <c r="J11" s="66"/>
      <c r="K11" s="63"/>
      <c r="L11" s="66"/>
      <c r="M11" s="63"/>
      <c r="N11" s="66"/>
      <c r="O11" s="63"/>
      <c r="P11" s="66"/>
      <c r="Q11" s="120"/>
      <c r="R11" s="66"/>
      <c r="S11" s="120"/>
      <c r="T11" s="66"/>
      <c r="U11" s="121"/>
    </row>
    <row r="12" spans="1:21" s="54" customFormat="1" ht="24" customHeight="1">
      <c r="A12" s="139" t="s">
        <v>18</v>
      </c>
      <c r="B12" s="66">
        <v>1205</v>
      </c>
      <c r="C12" s="90">
        <v>100</v>
      </c>
      <c r="D12" s="66">
        <v>21</v>
      </c>
      <c r="E12" s="181">
        <f>D12/B12*100</f>
        <v>1.7427385892116183</v>
      </c>
      <c r="F12" s="66">
        <v>221</v>
      </c>
      <c r="G12" s="181">
        <f>F12/B12*100</f>
        <v>18.3402489626556</v>
      </c>
      <c r="H12" s="66">
        <v>175</v>
      </c>
      <c r="I12" s="181">
        <f>H12/B12*100</f>
        <v>14.522821576763487</v>
      </c>
      <c r="J12" s="66">
        <v>145</v>
      </c>
      <c r="K12" s="181">
        <f>J12/B12*100</f>
        <v>12.033195020746888</v>
      </c>
      <c r="L12" s="66">
        <v>162</v>
      </c>
      <c r="M12" s="181">
        <f>L12/B12*100</f>
        <v>13.443983402489627</v>
      </c>
      <c r="N12" s="66">
        <v>31</v>
      </c>
      <c r="O12" s="181">
        <f>N12/B12*100</f>
        <v>2.5726141078838172</v>
      </c>
      <c r="P12" s="66">
        <v>120</v>
      </c>
      <c r="Q12" s="181">
        <f>P12/B12*100</f>
        <v>9.9585062240663902</v>
      </c>
      <c r="R12" s="66">
        <v>171</v>
      </c>
      <c r="S12" s="181">
        <f>R12/B12*100</f>
        <v>14.190871369294605</v>
      </c>
      <c r="T12" s="66">
        <v>160</v>
      </c>
      <c r="U12" s="189">
        <f>T12/B12*100</f>
        <v>13.278008298755188</v>
      </c>
    </row>
    <row r="13" spans="1:21" s="54" customFormat="1" ht="24" customHeight="1">
      <c r="A13" s="139" t="s">
        <v>19</v>
      </c>
      <c r="B13" s="66">
        <v>1227</v>
      </c>
      <c r="C13" s="90">
        <v>100</v>
      </c>
      <c r="D13" s="66">
        <v>24</v>
      </c>
      <c r="E13" s="181">
        <f>D13/B13*100</f>
        <v>1.9559902200488997</v>
      </c>
      <c r="F13" s="66">
        <v>230</v>
      </c>
      <c r="G13" s="181">
        <f>F13/B13*100</f>
        <v>18.744906275468622</v>
      </c>
      <c r="H13" s="66">
        <v>177</v>
      </c>
      <c r="I13" s="181">
        <f>H13/B13*100</f>
        <v>14.425427872860636</v>
      </c>
      <c r="J13" s="66">
        <v>131</v>
      </c>
      <c r="K13" s="181">
        <f>J13/B13*100</f>
        <v>10.676446617766912</v>
      </c>
      <c r="L13" s="66">
        <v>174</v>
      </c>
      <c r="M13" s="181">
        <f>L13/B13*100</f>
        <v>14.180929095354522</v>
      </c>
      <c r="N13" s="66">
        <v>29</v>
      </c>
      <c r="O13" s="181">
        <f>N13/B13*100</f>
        <v>2.3634881825590872</v>
      </c>
      <c r="P13" s="66">
        <v>125</v>
      </c>
      <c r="Q13" s="181">
        <f>P13/B13*100</f>
        <v>10.187449062754686</v>
      </c>
      <c r="R13" s="66">
        <v>185</v>
      </c>
      <c r="S13" s="181">
        <f>R13/B13*100</f>
        <v>15.077424612876936</v>
      </c>
      <c r="T13" s="66">
        <v>152</v>
      </c>
      <c r="U13" s="189">
        <f>T13/B13*100</f>
        <v>12.387938060309699</v>
      </c>
    </row>
    <row r="14" spans="1:21" s="54" customFormat="1" ht="24" customHeight="1">
      <c r="A14" s="139" t="s">
        <v>34</v>
      </c>
      <c r="B14" s="66">
        <v>1246</v>
      </c>
      <c r="C14" s="90">
        <v>100</v>
      </c>
      <c r="D14" s="66">
        <v>26</v>
      </c>
      <c r="E14" s="181">
        <f>D14/B14*100</f>
        <v>2.086677367576244</v>
      </c>
      <c r="F14" s="66">
        <v>238</v>
      </c>
      <c r="G14" s="181">
        <f>F14/B14*100</f>
        <v>19.101123595505616</v>
      </c>
      <c r="H14" s="66">
        <v>214</v>
      </c>
      <c r="I14" s="181">
        <f>H14/B14*100</f>
        <v>17.174959871589085</v>
      </c>
      <c r="J14" s="66">
        <v>123</v>
      </c>
      <c r="K14" s="181">
        <f>J14/B14*100</f>
        <v>9.8715890850722321</v>
      </c>
      <c r="L14" s="66">
        <v>176</v>
      </c>
      <c r="M14" s="181">
        <f>L14/B14*100</f>
        <v>14.125200642054574</v>
      </c>
      <c r="N14" s="66">
        <v>20</v>
      </c>
      <c r="O14" s="181">
        <f>N14/B14*100</f>
        <v>1.6051364365971106</v>
      </c>
      <c r="P14" s="66">
        <v>117</v>
      </c>
      <c r="Q14" s="181">
        <f>P14/B14*100</f>
        <v>9.3900481540930976</v>
      </c>
      <c r="R14" s="66">
        <v>184</v>
      </c>
      <c r="S14" s="181">
        <f>R14/B14*100</f>
        <v>14.767255216693421</v>
      </c>
      <c r="T14" s="66">
        <v>149</v>
      </c>
      <c r="U14" s="189">
        <f>T14/B14*100</f>
        <v>11.958266452648475</v>
      </c>
    </row>
    <row r="15" spans="1:21" s="54" customFormat="1" ht="24" customHeight="1">
      <c r="A15" s="128" t="s">
        <v>94</v>
      </c>
      <c r="B15" s="66">
        <v>1247</v>
      </c>
      <c r="C15" s="90">
        <v>100</v>
      </c>
      <c r="D15" s="66">
        <v>20</v>
      </c>
      <c r="E15" s="181">
        <f>D15/B15*100</f>
        <v>1.6038492381716118</v>
      </c>
      <c r="F15" s="66">
        <v>219</v>
      </c>
      <c r="G15" s="181">
        <f>F15/B15*100</f>
        <v>17.56214915797915</v>
      </c>
      <c r="H15" s="66">
        <v>224</v>
      </c>
      <c r="I15" s="181">
        <f>H15/B15*100</f>
        <v>17.963111467522054</v>
      </c>
      <c r="J15" s="66">
        <v>134</v>
      </c>
      <c r="K15" s="181">
        <f>J15/B15*100</f>
        <v>10.7457898957498</v>
      </c>
      <c r="L15" s="66">
        <v>176</v>
      </c>
      <c r="M15" s="181">
        <f>L15/B15*100</f>
        <v>14.113873295910185</v>
      </c>
      <c r="N15" s="66">
        <v>20</v>
      </c>
      <c r="O15" s="181">
        <f>N15/B15*100</f>
        <v>1.6038492381716118</v>
      </c>
      <c r="P15" s="66">
        <v>115</v>
      </c>
      <c r="Q15" s="181">
        <f>P15/B15*100</f>
        <v>9.2221331194867684</v>
      </c>
      <c r="R15" s="66">
        <v>185</v>
      </c>
      <c r="S15" s="181">
        <f>R15/B15*100</f>
        <v>14.83560545308741</v>
      </c>
      <c r="T15" s="66">
        <v>153</v>
      </c>
      <c r="U15" s="189">
        <f>T15/B15*100</f>
        <v>12.269446672012831</v>
      </c>
    </row>
    <row r="16" spans="1:21" s="54" customFormat="1" ht="24" customHeight="1">
      <c r="A16" s="128" t="s">
        <v>117</v>
      </c>
      <c r="B16" s="66">
        <v>1239</v>
      </c>
      <c r="C16" s="90">
        <v>100</v>
      </c>
      <c r="D16" s="66">
        <v>19</v>
      </c>
      <c r="E16" s="181">
        <v>1.5334947538337369</v>
      </c>
      <c r="F16" s="66">
        <v>234</v>
      </c>
      <c r="G16" s="181">
        <v>18.886198547215496</v>
      </c>
      <c r="H16" s="66">
        <v>213</v>
      </c>
      <c r="I16" s="181">
        <v>17.191283292978206</v>
      </c>
      <c r="J16" s="66">
        <v>140</v>
      </c>
      <c r="K16" s="181">
        <v>11.299435028248588</v>
      </c>
      <c r="L16" s="66">
        <v>160</v>
      </c>
      <c r="M16" s="181">
        <v>12.913640032284098</v>
      </c>
      <c r="N16" s="66">
        <v>18</v>
      </c>
      <c r="O16" s="181">
        <v>1.4527845036319613</v>
      </c>
      <c r="P16" s="66">
        <v>119</v>
      </c>
      <c r="Q16" s="181">
        <v>9.6045197740112993</v>
      </c>
      <c r="R16" s="66">
        <v>173</v>
      </c>
      <c r="S16" s="181">
        <v>13.962873284907182</v>
      </c>
      <c r="T16" s="66">
        <v>165</v>
      </c>
      <c r="U16" s="189">
        <v>13.317191283292978</v>
      </c>
    </row>
    <row r="17" spans="1:21" s="54" customFormat="1" ht="24" customHeight="1">
      <c r="A17" s="237" t="s">
        <v>232</v>
      </c>
      <c r="B17" s="238">
        <v>1226</v>
      </c>
      <c r="C17" s="239">
        <v>100</v>
      </c>
      <c r="D17" s="238">
        <v>21</v>
      </c>
      <c r="E17" s="240">
        <f>D17/B17*100</f>
        <v>1.7128874388254487</v>
      </c>
      <c r="F17" s="238">
        <v>240</v>
      </c>
      <c r="G17" s="240">
        <f>F17/B17*100</f>
        <v>19.575856443719413</v>
      </c>
      <c r="H17" s="238">
        <v>199</v>
      </c>
      <c r="I17" s="240">
        <f>H17/B17*100</f>
        <v>16.231647634584011</v>
      </c>
      <c r="J17" s="238">
        <v>143</v>
      </c>
      <c r="K17" s="240">
        <f>J17/B17*100</f>
        <v>11.663947797716149</v>
      </c>
      <c r="L17" s="238">
        <v>145</v>
      </c>
      <c r="M17" s="240">
        <f>L17/B17*100</f>
        <v>11.827079934747145</v>
      </c>
      <c r="N17" s="238">
        <v>30</v>
      </c>
      <c r="O17" s="240">
        <f>N17/B17*100</f>
        <v>2.4469820554649266</v>
      </c>
      <c r="P17" s="238">
        <v>126</v>
      </c>
      <c r="Q17" s="240">
        <f>P17/B17*100</f>
        <v>10.277324632952691</v>
      </c>
      <c r="R17" s="238">
        <v>164</v>
      </c>
      <c r="S17" s="240">
        <f>R17/B17*100</f>
        <v>13.376835236541599</v>
      </c>
      <c r="T17" s="238">
        <v>158</v>
      </c>
      <c r="U17" s="241">
        <f>T17/B17*100</f>
        <v>12.887438825448614</v>
      </c>
    </row>
    <row r="18" spans="1:21" s="54" customFormat="1" ht="24" customHeight="1">
      <c r="A18" s="131"/>
      <c r="B18" s="66"/>
      <c r="C18" s="90"/>
      <c r="D18" s="66"/>
      <c r="E18" s="181"/>
      <c r="F18" s="66"/>
      <c r="G18" s="181"/>
      <c r="H18" s="66"/>
      <c r="I18" s="181"/>
      <c r="J18" s="66"/>
      <c r="K18" s="181"/>
      <c r="L18" s="66"/>
      <c r="M18" s="181"/>
      <c r="N18" s="66"/>
      <c r="O18" s="181"/>
      <c r="P18" s="66"/>
      <c r="Q18" s="181"/>
      <c r="R18" s="66"/>
      <c r="S18" s="181"/>
      <c r="T18" s="66"/>
      <c r="U18" s="189"/>
    </row>
    <row r="19" spans="1:21" s="54" customFormat="1" ht="24" customHeight="1">
      <c r="A19" s="102" t="s">
        <v>162</v>
      </c>
      <c r="B19" s="190">
        <v>1195</v>
      </c>
      <c r="C19" s="90">
        <v>100</v>
      </c>
      <c r="D19" s="190">
        <v>21</v>
      </c>
      <c r="E19" s="181">
        <f>D19/B19*100</f>
        <v>1.7573221757322177</v>
      </c>
      <c r="F19" s="190">
        <v>229</v>
      </c>
      <c r="G19" s="181">
        <f>F19/B19*100</f>
        <v>19.16317991631799</v>
      </c>
      <c r="H19" s="190">
        <v>198</v>
      </c>
      <c r="I19" s="181">
        <f>H19/B19*100</f>
        <v>16.569037656903767</v>
      </c>
      <c r="J19" s="190">
        <v>136</v>
      </c>
      <c r="K19" s="181">
        <f>J19/B19*100</f>
        <v>11.380753138075313</v>
      </c>
      <c r="L19" s="190">
        <v>143</v>
      </c>
      <c r="M19" s="181">
        <f>L19/B19*100</f>
        <v>11.96652719665272</v>
      </c>
      <c r="N19" s="190">
        <v>23</v>
      </c>
      <c r="O19" s="181">
        <f>N19/B19*100</f>
        <v>1.9246861924686192</v>
      </c>
      <c r="P19" s="190">
        <v>129</v>
      </c>
      <c r="Q19" s="181">
        <f>P19/B19*100</f>
        <v>10.794979079497908</v>
      </c>
      <c r="R19" s="190">
        <v>166</v>
      </c>
      <c r="S19" s="181">
        <f>R19/B19*100</f>
        <v>13.89121338912134</v>
      </c>
      <c r="T19" s="190">
        <v>152</v>
      </c>
      <c r="U19" s="189">
        <f>T19/B19*100</f>
        <v>12.719665271966527</v>
      </c>
    </row>
    <row r="20" spans="1:21" s="54" customFormat="1" ht="24" customHeight="1">
      <c r="A20" s="102" t="s">
        <v>159</v>
      </c>
      <c r="B20" s="190">
        <v>1235</v>
      </c>
      <c r="C20" s="90">
        <v>100</v>
      </c>
      <c r="D20" s="190">
        <v>19</v>
      </c>
      <c r="E20" s="181">
        <f>D20/B20*100</f>
        <v>1.5384615384615385</v>
      </c>
      <c r="F20" s="190">
        <v>240</v>
      </c>
      <c r="G20" s="181">
        <f>F20/B20*100</f>
        <v>19.4331983805668</v>
      </c>
      <c r="H20" s="190">
        <v>198</v>
      </c>
      <c r="I20" s="181">
        <f>H20/B20*100</f>
        <v>16.032388663967613</v>
      </c>
      <c r="J20" s="190">
        <v>144</v>
      </c>
      <c r="K20" s="181">
        <f>J20/B20*100</f>
        <v>11.659919028340081</v>
      </c>
      <c r="L20" s="190">
        <v>148</v>
      </c>
      <c r="M20" s="181">
        <f>L20/B20*100</f>
        <v>11.983805668016194</v>
      </c>
      <c r="N20" s="190">
        <v>31</v>
      </c>
      <c r="O20" s="181">
        <f>N20/B20*100</f>
        <v>2.5101214574898787</v>
      </c>
      <c r="P20" s="190">
        <v>125</v>
      </c>
      <c r="Q20" s="181">
        <f>P20/B20*100</f>
        <v>10.121457489878543</v>
      </c>
      <c r="R20" s="190">
        <v>165</v>
      </c>
      <c r="S20" s="181">
        <f>R20/B20*100</f>
        <v>13.360323886639677</v>
      </c>
      <c r="T20" s="190">
        <v>164</v>
      </c>
      <c r="U20" s="189">
        <f>T20/B20*100</f>
        <v>13.279352226720647</v>
      </c>
    </row>
    <row r="21" spans="1:21" s="54" customFormat="1" ht="24" customHeight="1">
      <c r="A21" s="102" t="s">
        <v>92</v>
      </c>
      <c r="B21" s="190">
        <v>1238</v>
      </c>
      <c r="C21" s="90">
        <v>100</v>
      </c>
      <c r="D21" s="190">
        <v>22</v>
      </c>
      <c r="E21" s="181">
        <f>D21/B21*100</f>
        <v>1.7770597738287561</v>
      </c>
      <c r="F21" s="190">
        <v>243</v>
      </c>
      <c r="G21" s="181">
        <f>F21/B21*100</f>
        <v>19.628432956381261</v>
      </c>
      <c r="H21" s="190">
        <v>204</v>
      </c>
      <c r="I21" s="181">
        <f>H21/B21*100</f>
        <v>16.478190630048463</v>
      </c>
      <c r="J21" s="190">
        <v>142</v>
      </c>
      <c r="K21" s="181">
        <f>J21/B21*100</f>
        <v>11.470113085621971</v>
      </c>
      <c r="L21" s="190">
        <v>145</v>
      </c>
      <c r="M21" s="181">
        <f>L21/B21*100</f>
        <v>11.712439418416801</v>
      </c>
      <c r="N21" s="190">
        <v>35</v>
      </c>
      <c r="O21" s="181">
        <f>N21/B21*100</f>
        <v>2.8271405492730208</v>
      </c>
      <c r="P21" s="190">
        <v>126</v>
      </c>
      <c r="Q21" s="181">
        <f>P21/B21*100</f>
        <v>10.177705977382875</v>
      </c>
      <c r="R21" s="190">
        <v>159</v>
      </c>
      <c r="S21" s="181">
        <f>R21/B21*100</f>
        <v>12.84329563812601</v>
      </c>
      <c r="T21" s="190">
        <v>163</v>
      </c>
      <c r="U21" s="189">
        <f>T21/B21*100</f>
        <v>13.166397415185784</v>
      </c>
    </row>
    <row r="22" spans="1:21" s="54" customFormat="1" ht="24" customHeight="1">
      <c r="A22" s="102" t="s">
        <v>160</v>
      </c>
      <c r="B22" s="190">
        <v>1236</v>
      </c>
      <c r="C22" s="90">
        <v>100</v>
      </c>
      <c r="D22" s="190">
        <v>24</v>
      </c>
      <c r="E22" s="181">
        <f>D22/B22*100</f>
        <v>1.9417475728155338</v>
      </c>
      <c r="F22" s="190">
        <v>249</v>
      </c>
      <c r="G22" s="181">
        <f>F22/B22*100</f>
        <v>20.145631067961165</v>
      </c>
      <c r="H22" s="190">
        <v>194</v>
      </c>
      <c r="I22" s="181">
        <f>H22/B22*100</f>
        <v>15.6957928802589</v>
      </c>
      <c r="J22" s="190">
        <v>149</v>
      </c>
      <c r="K22" s="181">
        <f>J22/B22*100</f>
        <v>12.055016181229773</v>
      </c>
      <c r="L22" s="190">
        <v>145</v>
      </c>
      <c r="M22" s="181">
        <f>L22/B22*100</f>
        <v>11.731391585760518</v>
      </c>
      <c r="N22" s="190">
        <v>33</v>
      </c>
      <c r="O22" s="181">
        <f>N22/B22*100</f>
        <v>2.6699029126213589</v>
      </c>
      <c r="P22" s="190">
        <v>126</v>
      </c>
      <c r="Q22" s="181">
        <f>P22/B22*100</f>
        <v>10.194174757281553</v>
      </c>
      <c r="R22" s="190">
        <v>165</v>
      </c>
      <c r="S22" s="181">
        <f>R22/B22*100</f>
        <v>13.349514563106796</v>
      </c>
      <c r="T22" s="190">
        <v>152</v>
      </c>
      <c r="U22" s="189">
        <f>T22/B22*100</f>
        <v>12.297734627831716</v>
      </c>
    </row>
    <row r="23" spans="1:21" s="54" customFormat="1" ht="24" customHeight="1">
      <c r="A23" s="139"/>
      <c r="B23" s="66"/>
      <c r="C23" s="90"/>
      <c r="D23" s="66"/>
      <c r="E23" s="181"/>
      <c r="F23" s="66"/>
      <c r="G23" s="181"/>
      <c r="H23" s="66"/>
      <c r="I23" s="181"/>
      <c r="J23" s="66"/>
      <c r="K23" s="181"/>
      <c r="L23" s="66"/>
      <c r="M23" s="181"/>
      <c r="N23" s="66"/>
      <c r="O23" s="181"/>
      <c r="P23" s="66"/>
      <c r="Q23" s="181"/>
      <c r="R23" s="66"/>
      <c r="S23" s="181"/>
      <c r="T23" s="66"/>
      <c r="U23" s="189"/>
    </row>
    <row r="24" spans="1:21" s="54" customFormat="1" ht="24" customHeight="1">
      <c r="A24" s="157"/>
      <c r="B24" s="66"/>
      <c r="C24" s="90"/>
      <c r="D24" s="66"/>
      <c r="E24" s="186" t="s">
        <v>1</v>
      </c>
      <c r="F24" s="187"/>
      <c r="G24" s="188"/>
      <c r="H24" s="187" t="s">
        <v>229</v>
      </c>
      <c r="I24" s="63"/>
      <c r="J24" s="66"/>
      <c r="K24" s="63"/>
      <c r="L24" s="66"/>
      <c r="M24" s="63"/>
      <c r="N24" s="66"/>
      <c r="O24" s="63"/>
      <c r="P24" s="66"/>
      <c r="Q24" s="181"/>
      <c r="R24" s="66"/>
      <c r="S24" s="181"/>
      <c r="T24" s="66"/>
      <c r="U24" s="189"/>
    </row>
    <row r="25" spans="1:21" s="54" customFormat="1" ht="24" customHeight="1">
      <c r="A25" s="139" t="s">
        <v>18</v>
      </c>
      <c r="B25" s="91" t="s">
        <v>233</v>
      </c>
      <c r="C25" s="182" t="s">
        <v>230</v>
      </c>
      <c r="D25" s="91" t="s">
        <v>230</v>
      </c>
      <c r="E25" s="182" t="s">
        <v>230</v>
      </c>
      <c r="F25" s="91" t="s">
        <v>230</v>
      </c>
      <c r="G25" s="182" t="s">
        <v>233</v>
      </c>
      <c r="H25" s="91" t="s">
        <v>230</v>
      </c>
      <c r="I25" s="182" t="s">
        <v>233</v>
      </c>
      <c r="J25" s="91" t="s">
        <v>230</v>
      </c>
      <c r="K25" s="182" t="s">
        <v>233</v>
      </c>
      <c r="L25" s="91" t="s">
        <v>233</v>
      </c>
      <c r="M25" s="182" t="s">
        <v>233</v>
      </c>
      <c r="N25" s="91" t="s">
        <v>233</v>
      </c>
      <c r="O25" s="182" t="s">
        <v>230</v>
      </c>
      <c r="P25" s="91" t="s">
        <v>234</v>
      </c>
      <c r="Q25" s="183" t="s">
        <v>233</v>
      </c>
      <c r="R25" s="91" t="s">
        <v>234</v>
      </c>
      <c r="S25" s="183" t="s">
        <v>230</v>
      </c>
      <c r="T25" s="91" t="s">
        <v>230</v>
      </c>
      <c r="U25" s="191" t="s">
        <v>233</v>
      </c>
    </row>
    <row r="26" spans="1:21" s="54" customFormat="1" ht="24" customHeight="1">
      <c r="A26" s="139" t="s">
        <v>19</v>
      </c>
      <c r="B26" s="66">
        <v>702</v>
      </c>
      <c r="C26" s="90">
        <v>100</v>
      </c>
      <c r="D26" s="66">
        <v>21</v>
      </c>
      <c r="E26" s="90">
        <f>D26/B26*100</f>
        <v>2.9914529914529915</v>
      </c>
      <c r="F26" s="66">
        <v>116</v>
      </c>
      <c r="G26" s="90">
        <f>F26/B26*100</f>
        <v>16.524216524216524</v>
      </c>
      <c r="H26" s="66">
        <v>86</v>
      </c>
      <c r="I26" s="90">
        <f>H26/B26*100</f>
        <v>12.250712250712251</v>
      </c>
      <c r="J26" s="66">
        <v>48</v>
      </c>
      <c r="K26" s="90">
        <f>J26/B26*100</f>
        <v>6.8376068376068382</v>
      </c>
      <c r="L26" s="66">
        <v>84</v>
      </c>
      <c r="M26" s="90">
        <f>L26/B26*100</f>
        <v>11.965811965811966</v>
      </c>
      <c r="N26" s="66">
        <v>18</v>
      </c>
      <c r="O26" s="90">
        <f>N26/B26*100</f>
        <v>2.5641025641025639</v>
      </c>
      <c r="P26" s="91">
        <v>108</v>
      </c>
      <c r="Q26" s="181">
        <f>P26/B26*100</f>
        <v>15.384615384615385</v>
      </c>
      <c r="R26" s="66">
        <v>153</v>
      </c>
      <c r="S26" s="181">
        <f>R26/B26*100</f>
        <v>21.794871794871796</v>
      </c>
      <c r="T26" s="66">
        <v>67</v>
      </c>
      <c r="U26" s="189">
        <f>T26/B26*100</f>
        <v>9.5441595441595446</v>
      </c>
    </row>
    <row r="27" spans="1:21" s="54" customFormat="1" ht="24" customHeight="1">
      <c r="A27" s="139" t="s">
        <v>34</v>
      </c>
      <c r="B27" s="66">
        <v>715</v>
      </c>
      <c r="C27" s="90">
        <v>100</v>
      </c>
      <c r="D27" s="66">
        <v>24</v>
      </c>
      <c r="E27" s="90">
        <f>D27/B27*100</f>
        <v>3.3566433566433567</v>
      </c>
      <c r="F27" s="66">
        <v>119</v>
      </c>
      <c r="G27" s="90">
        <f>F27/B27*100</f>
        <v>16.643356643356643</v>
      </c>
      <c r="H27" s="66">
        <v>106</v>
      </c>
      <c r="I27" s="90">
        <f>H27/B27*100</f>
        <v>14.825174825174825</v>
      </c>
      <c r="J27" s="66">
        <v>45</v>
      </c>
      <c r="K27" s="90">
        <f>J27/B27*100</f>
        <v>6.2937062937062942</v>
      </c>
      <c r="L27" s="66">
        <v>83</v>
      </c>
      <c r="M27" s="90">
        <f>L27/B27*100</f>
        <v>11.608391608391608</v>
      </c>
      <c r="N27" s="66">
        <v>13</v>
      </c>
      <c r="O27" s="90">
        <f>N27/B27*100</f>
        <v>1.8181818181818181</v>
      </c>
      <c r="P27" s="91">
        <v>101</v>
      </c>
      <c r="Q27" s="181">
        <f>P27/B27*100</f>
        <v>14.125874125874127</v>
      </c>
      <c r="R27" s="66">
        <v>158</v>
      </c>
      <c r="S27" s="181">
        <f>R27/B27*100</f>
        <v>22.097902097902097</v>
      </c>
      <c r="T27" s="66">
        <v>68</v>
      </c>
      <c r="U27" s="189">
        <f>T27/B27*100</f>
        <v>9.51048951048951</v>
      </c>
    </row>
    <row r="28" spans="1:21" s="54" customFormat="1" ht="24" customHeight="1">
      <c r="A28" s="139" t="s">
        <v>94</v>
      </c>
      <c r="B28" s="66">
        <v>709</v>
      </c>
      <c r="C28" s="90">
        <v>100</v>
      </c>
      <c r="D28" s="66">
        <v>18</v>
      </c>
      <c r="E28" s="90">
        <f>D28/B28*100</f>
        <v>2.5387870239774331</v>
      </c>
      <c r="F28" s="66">
        <v>103</v>
      </c>
      <c r="G28" s="90">
        <f>F28/B28*100</f>
        <v>14.527503526093088</v>
      </c>
      <c r="H28" s="66">
        <v>111</v>
      </c>
      <c r="I28" s="90">
        <f>H28/B28*100</f>
        <v>15.655853314527505</v>
      </c>
      <c r="J28" s="66">
        <v>47</v>
      </c>
      <c r="K28" s="90">
        <f>J28/B28*100</f>
        <v>6.6290550070521856</v>
      </c>
      <c r="L28" s="66">
        <v>87</v>
      </c>
      <c r="M28" s="90">
        <f>L28/B28*100</f>
        <v>12.270803949224259</v>
      </c>
      <c r="N28" s="66">
        <v>13</v>
      </c>
      <c r="O28" s="90">
        <f>N28/B28*100</f>
        <v>1.8335684062059237</v>
      </c>
      <c r="P28" s="91">
        <v>100</v>
      </c>
      <c r="Q28" s="181">
        <f>P28/B28*100</f>
        <v>14.104372355430183</v>
      </c>
      <c r="R28" s="66">
        <v>157</v>
      </c>
      <c r="S28" s="181">
        <f>R28/B28*100</f>
        <v>22.143864598025388</v>
      </c>
      <c r="T28" s="66">
        <v>73</v>
      </c>
      <c r="U28" s="189">
        <f>T28/B28*100</f>
        <v>10.296191819464035</v>
      </c>
    </row>
    <row r="29" spans="1:21" s="54" customFormat="1" ht="24" customHeight="1">
      <c r="A29" s="139" t="s">
        <v>117</v>
      </c>
      <c r="B29" s="66">
        <v>691</v>
      </c>
      <c r="C29" s="90">
        <v>100</v>
      </c>
      <c r="D29" s="66">
        <v>16</v>
      </c>
      <c r="E29" s="90">
        <v>2.3154848046309695</v>
      </c>
      <c r="F29" s="66">
        <v>95</v>
      </c>
      <c r="G29" s="90">
        <v>13.748191027496382</v>
      </c>
      <c r="H29" s="66">
        <v>111</v>
      </c>
      <c r="I29" s="90">
        <v>16.063675832127352</v>
      </c>
      <c r="J29" s="66">
        <v>44</v>
      </c>
      <c r="K29" s="90">
        <v>6.3675832127351661</v>
      </c>
      <c r="L29" s="66">
        <v>82</v>
      </c>
      <c r="M29" s="90">
        <v>11.866859623733719</v>
      </c>
      <c r="N29" s="66">
        <v>11</v>
      </c>
      <c r="O29" s="90">
        <v>1.5918958031837915</v>
      </c>
      <c r="P29" s="91">
        <v>104</v>
      </c>
      <c r="Q29" s="181">
        <v>15.050651230101304</v>
      </c>
      <c r="R29" s="66">
        <v>147</v>
      </c>
      <c r="S29" s="181">
        <v>21.273516642547033</v>
      </c>
      <c r="T29" s="66">
        <v>81</v>
      </c>
      <c r="U29" s="189">
        <v>11.722141823444284</v>
      </c>
    </row>
    <row r="30" spans="1:21" s="54" customFormat="1" ht="24" customHeight="1">
      <c r="A30" s="128" t="s">
        <v>232</v>
      </c>
      <c r="B30" s="66">
        <v>680</v>
      </c>
      <c r="C30" s="90">
        <v>100</v>
      </c>
      <c r="D30" s="66">
        <v>18</v>
      </c>
      <c r="E30" s="90">
        <f>D30/B30*100</f>
        <v>2.6470588235294117</v>
      </c>
      <c r="F30" s="66">
        <v>97</v>
      </c>
      <c r="G30" s="90">
        <f>F30/B30*100</f>
        <v>14.26470588235294</v>
      </c>
      <c r="H30" s="66">
        <v>100</v>
      </c>
      <c r="I30" s="90">
        <f>H30/B30*100</f>
        <v>14.705882352941178</v>
      </c>
      <c r="J30" s="66">
        <v>44</v>
      </c>
      <c r="K30" s="90">
        <f>J30/B30*100</f>
        <v>6.4705882352941186</v>
      </c>
      <c r="L30" s="66">
        <v>76</v>
      </c>
      <c r="M30" s="90">
        <f>L30/B30*100</f>
        <v>11.176470588235295</v>
      </c>
      <c r="N30" s="66">
        <v>18</v>
      </c>
      <c r="O30" s="90">
        <f>N30/B30*100</f>
        <v>2.6470588235294117</v>
      </c>
      <c r="P30" s="91">
        <v>110</v>
      </c>
      <c r="Q30" s="181">
        <f>P30/B30*100</f>
        <v>16.176470588235293</v>
      </c>
      <c r="R30" s="66">
        <v>136</v>
      </c>
      <c r="S30" s="181">
        <f>R30/B30*100</f>
        <v>20</v>
      </c>
      <c r="T30" s="66">
        <v>80</v>
      </c>
      <c r="U30" s="189">
        <f>T30/B30*100</f>
        <v>11.76470588235294</v>
      </c>
    </row>
    <row r="31" spans="1:21" s="54" customFormat="1" ht="24" customHeight="1">
      <c r="A31" s="131"/>
      <c r="B31" s="66"/>
      <c r="C31" s="90"/>
      <c r="D31" s="66"/>
      <c r="E31" s="90"/>
      <c r="F31" s="66"/>
      <c r="G31" s="90"/>
      <c r="H31" s="66"/>
      <c r="I31" s="90"/>
      <c r="J31" s="66"/>
      <c r="K31" s="90"/>
      <c r="L31" s="66"/>
      <c r="M31" s="90"/>
      <c r="N31" s="66"/>
      <c r="O31" s="90"/>
      <c r="P31" s="66"/>
      <c r="Q31" s="181"/>
      <c r="R31" s="66"/>
      <c r="S31" s="181"/>
      <c r="T31" s="66"/>
      <c r="U31" s="189"/>
    </row>
    <row r="32" spans="1:21" s="54" customFormat="1" ht="24" customHeight="1">
      <c r="A32" s="102" t="s">
        <v>162</v>
      </c>
      <c r="B32" s="66">
        <v>668</v>
      </c>
      <c r="C32" s="90">
        <f>SUM(E32+G32+I32+K32+M32+O32+Q32+S32+U32)</f>
        <v>99.999999999999986</v>
      </c>
      <c r="D32" s="66">
        <v>17</v>
      </c>
      <c r="E32" s="90">
        <f>D32/B32*100</f>
        <v>2.5449101796407185</v>
      </c>
      <c r="F32" s="66">
        <v>86</v>
      </c>
      <c r="G32" s="90">
        <f>F32/B32*100</f>
        <v>12.874251497005988</v>
      </c>
      <c r="H32" s="66">
        <v>101</v>
      </c>
      <c r="I32" s="90">
        <f>H32/B32*100</f>
        <v>15.119760479041917</v>
      </c>
      <c r="J32" s="66">
        <v>40</v>
      </c>
      <c r="K32" s="90">
        <f>J32/B32*100</f>
        <v>5.9880239520958085</v>
      </c>
      <c r="L32" s="66">
        <v>76</v>
      </c>
      <c r="M32" s="90">
        <f>L32/B32*100</f>
        <v>11.377245508982035</v>
      </c>
      <c r="N32" s="66">
        <v>15</v>
      </c>
      <c r="O32" s="90">
        <f>N32/B32*100</f>
        <v>2.2455089820359282</v>
      </c>
      <c r="P32" s="66">
        <v>113</v>
      </c>
      <c r="Q32" s="181">
        <f>P32/B32*100</f>
        <v>16.91616766467066</v>
      </c>
      <c r="R32" s="66">
        <v>142</v>
      </c>
      <c r="S32" s="181">
        <f>R32/B32*100</f>
        <v>21.257485029940121</v>
      </c>
      <c r="T32" s="66">
        <v>78</v>
      </c>
      <c r="U32" s="189">
        <f>T32/B32*100</f>
        <v>11.676646706586826</v>
      </c>
    </row>
    <row r="33" spans="1:22" s="54" customFormat="1" ht="24" customHeight="1">
      <c r="A33" s="102" t="s">
        <v>235</v>
      </c>
      <c r="B33" s="66">
        <v>681</v>
      </c>
      <c r="C33" s="90">
        <f>SUM(E33+G33+I33+K33+M33+O33+Q33+S33+U33)</f>
        <v>100.00000000000001</v>
      </c>
      <c r="D33" s="66">
        <v>16</v>
      </c>
      <c r="E33" s="90">
        <f>D33/B33*100</f>
        <v>2.3494860499265786</v>
      </c>
      <c r="F33" s="66">
        <v>96</v>
      </c>
      <c r="G33" s="90">
        <f>F33/B33*100</f>
        <v>14.096916299559473</v>
      </c>
      <c r="H33" s="66">
        <v>100</v>
      </c>
      <c r="I33" s="90">
        <f>H33/B33*100</f>
        <v>14.684287812041116</v>
      </c>
      <c r="J33" s="66">
        <v>44</v>
      </c>
      <c r="K33" s="90">
        <f>J33/B33*100</f>
        <v>6.4610866372980915</v>
      </c>
      <c r="L33" s="66">
        <v>78</v>
      </c>
      <c r="M33" s="90">
        <f>L33/B33*100</f>
        <v>11.453744493392071</v>
      </c>
      <c r="N33" s="66">
        <v>18</v>
      </c>
      <c r="O33" s="90">
        <f>N33/B33*100</f>
        <v>2.643171806167401</v>
      </c>
      <c r="P33" s="66">
        <v>109</v>
      </c>
      <c r="Q33" s="181">
        <f>P33/B33*100</f>
        <v>16.005873715124817</v>
      </c>
      <c r="R33" s="66">
        <v>138</v>
      </c>
      <c r="S33" s="181">
        <f>R33/B33*100</f>
        <v>20.264317180616739</v>
      </c>
      <c r="T33" s="66">
        <v>82</v>
      </c>
      <c r="U33" s="189">
        <f>T33/B33*100</f>
        <v>12.041116005873716</v>
      </c>
    </row>
    <row r="34" spans="1:22" s="54" customFormat="1" ht="24" customHeight="1">
      <c r="A34" s="102" t="s">
        <v>236</v>
      </c>
      <c r="B34" s="66">
        <v>684</v>
      </c>
      <c r="C34" s="90">
        <v>100</v>
      </c>
      <c r="D34" s="66">
        <v>19</v>
      </c>
      <c r="E34" s="90">
        <f>D34/B34*100</f>
        <v>2.7777777777777777</v>
      </c>
      <c r="F34" s="66">
        <v>99</v>
      </c>
      <c r="G34" s="90">
        <f>F34/B34*100</f>
        <v>14.473684210526317</v>
      </c>
      <c r="H34" s="66">
        <v>102</v>
      </c>
      <c r="I34" s="90">
        <f>H34/B34*100</f>
        <v>14.912280701754385</v>
      </c>
      <c r="J34" s="66">
        <v>44</v>
      </c>
      <c r="K34" s="90">
        <f>J34/B34*100</f>
        <v>6.4327485380116958</v>
      </c>
      <c r="L34" s="66">
        <v>77</v>
      </c>
      <c r="M34" s="90">
        <f>L34/B34*100</f>
        <v>11.257309941520468</v>
      </c>
      <c r="N34" s="66">
        <v>20</v>
      </c>
      <c r="O34" s="90">
        <f>N34/B34*100</f>
        <v>2.9239766081871341</v>
      </c>
      <c r="P34" s="66">
        <v>111</v>
      </c>
      <c r="Q34" s="181">
        <f>P34/B34*100</f>
        <v>16.228070175438596</v>
      </c>
      <c r="R34" s="66">
        <v>132</v>
      </c>
      <c r="S34" s="181">
        <f>R34/B34*100</f>
        <v>19.298245614035086</v>
      </c>
      <c r="T34" s="66">
        <v>82</v>
      </c>
      <c r="U34" s="189">
        <f>T34/B34*100</f>
        <v>11.988304093567251</v>
      </c>
    </row>
    <row r="35" spans="1:22" s="54" customFormat="1" ht="24" customHeight="1">
      <c r="A35" s="102" t="s">
        <v>93</v>
      </c>
      <c r="B35" s="66">
        <v>686</v>
      </c>
      <c r="C35" s="90">
        <v>100</v>
      </c>
      <c r="D35" s="66">
        <v>20</v>
      </c>
      <c r="E35" s="90">
        <f>D35/B35*100</f>
        <v>2.9154518950437316</v>
      </c>
      <c r="F35" s="66">
        <v>108</v>
      </c>
      <c r="G35" s="90">
        <f>F35/B35*100</f>
        <v>15.743440233236154</v>
      </c>
      <c r="H35" s="66">
        <v>97</v>
      </c>
      <c r="I35" s="90">
        <f>H35/B35*100</f>
        <v>14.139941690962099</v>
      </c>
      <c r="J35" s="66">
        <v>47</v>
      </c>
      <c r="K35" s="90">
        <f>J35/B35*100</f>
        <v>6.8513119533527691</v>
      </c>
      <c r="L35" s="66">
        <v>75</v>
      </c>
      <c r="M35" s="90">
        <f>L35/B35*100</f>
        <v>10.932944606413994</v>
      </c>
      <c r="N35" s="66">
        <v>18</v>
      </c>
      <c r="O35" s="90">
        <f>N35/B35*100</f>
        <v>2.6239067055393588</v>
      </c>
      <c r="P35" s="66">
        <v>109</v>
      </c>
      <c r="Q35" s="181">
        <f>P35/B35*100</f>
        <v>15.889212827988338</v>
      </c>
      <c r="R35" s="66">
        <v>133</v>
      </c>
      <c r="S35" s="181">
        <f>R35/B35*100</f>
        <v>19.387755102040817</v>
      </c>
      <c r="T35" s="66">
        <v>80</v>
      </c>
      <c r="U35" s="189">
        <f>T35/B35*100</f>
        <v>11.661807580174926</v>
      </c>
    </row>
    <row r="36" spans="1:22" s="54" customFormat="1" ht="24" customHeight="1">
      <c r="A36" s="139"/>
      <c r="B36" s="66"/>
      <c r="C36" s="90"/>
      <c r="D36" s="66"/>
      <c r="E36" s="184"/>
      <c r="F36" s="66"/>
      <c r="G36" s="184"/>
      <c r="H36" s="66"/>
      <c r="I36" s="184"/>
      <c r="J36" s="66"/>
      <c r="K36" s="184"/>
      <c r="L36" s="66"/>
      <c r="M36" s="184"/>
      <c r="N36" s="66"/>
      <c r="O36" s="184"/>
      <c r="P36" s="66"/>
      <c r="Q36" s="181"/>
      <c r="R36" s="66"/>
      <c r="S36" s="181"/>
      <c r="T36" s="66"/>
      <c r="U36" s="189"/>
    </row>
    <row r="37" spans="1:22" s="54" customFormat="1" ht="24" customHeight="1">
      <c r="A37" s="157"/>
      <c r="B37" s="66"/>
      <c r="C37" s="90"/>
      <c r="D37" s="66"/>
      <c r="E37" s="186" t="s">
        <v>40</v>
      </c>
      <c r="F37" s="187"/>
      <c r="G37" s="188"/>
      <c r="H37" s="187" t="s">
        <v>229</v>
      </c>
      <c r="I37" s="63"/>
      <c r="J37" s="66"/>
      <c r="K37" s="63"/>
      <c r="L37" s="66"/>
      <c r="M37" s="63"/>
      <c r="N37" s="66"/>
      <c r="O37" s="63"/>
      <c r="P37" s="66"/>
      <c r="Q37" s="181"/>
      <c r="R37" s="66"/>
      <c r="S37" s="181"/>
      <c r="T37" s="66"/>
      <c r="U37" s="189"/>
    </row>
    <row r="38" spans="1:22" s="54" customFormat="1" ht="24" customHeight="1">
      <c r="A38" s="139" t="s">
        <v>18</v>
      </c>
      <c r="B38" s="91" t="s">
        <v>237</v>
      </c>
      <c r="C38" s="182" t="s">
        <v>230</v>
      </c>
      <c r="D38" s="91" t="s">
        <v>237</v>
      </c>
      <c r="E38" s="182" t="s">
        <v>230</v>
      </c>
      <c r="F38" s="91" t="s">
        <v>237</v>
      </c>
      <c r="G38" s="182" t="s">
        <v>233</v>
      </c>
      <c r="H38" s="91" t="s">
        <v>233</v>
      </c>
      <c r="I38" s="182" t="s">
        <v>230</v>
      </c>
      <c r="J38" s="91" t="s">
        <v>230</v>
      </c>
      <c r="K38" s="182" t="s">
        <v>233</v>
      </c>
      <c r="L38" s="91" t="s">
        <v>233</v>
      </c>
      <c r="M38" s="182" t="s">
        <v>230</v>
      </c>
      <c r="N38" s="91" t="s">
        <v>230</v>
      </c>
      <c r="O38" s="182" t="s">
        <v>230</v>
      </c>
      <c r="P38" s="91" t="s">
        <v>230</v>
      </c>
      <c r="Q38" s="183" t="s">
        <v>233</v>
      </c>
      <c r="R38" s="91" t="s">
        <v>230</v>
      </c>
      <c r="S38" s="183" t="s">
        <v>233</v>
      </c>
      <c r="T38" s="91" t="s">
        <v>230</v>
      </c>
      <c r="U38" s="191" t="s">
        <v>233</v>
      </c>
    </row>
    <row r="39" spans="1:22" s="54" customFormat="1" ht="24" customHeight="1">
      <c r="A39" s="139" t="s">
        <v>19</v>
      </c>
      <c r="B39" s="66">
        <v>524</v>
      </c>
      <c r="C39" s="90">
        <v>100</v>
      </c>
      <c r="D39" s="66">
        <v>3</v>
      </c>
      <c r="E39" s="90">
        <f>D39/B39*100</f>
        <v>0.5725190839694656</v>
      </c>
      <c r="F39" s="66">
        <v>114</v>
      </c>
      <c r="G39" s="90">
        <f>F39/B39*100</f>
        <v>21.755725190839694</v>
      </c>
      <c r="H39" s="66">
        <v>91</v>
      </c>
      <c r="I39" s="90">
        <f>H39/B39*100</f>
        <v>17.36641221374046</v>
      </c>
      <c r="J39" s="66">
        <v>83</v>
      </c>
      <c r="K39" s="90">
        <f>J39/B39*100</f>
        <v>15.839694656488549</v>
      </c>
      <c r="L39" s="66">
        <v>90</v>
      </c>
      <c r="M39" s="90">
        <f>L39/B39*100</f>
        <v>17.175572519083971</v>
      </c>
      <c r="N39" s="66">
        <v>11</v>
      </c>
      <c r="O39" s="90">
        <f>N39/B39*100</f>
        <v>2.0992366412213741</v>
      </c>
      <c r="P39" s="66">
        <v>17</v>
      </c>
      <c r="Q39" s="181">
        <f>P39/B39*100</f>
        <v>3.2442748091603053</v>
      </c>
      <c r="R39" s="66">
        <v>32</v>
      </c>
      <c r="S39" s="181">
        <f>R39/B39*100</f>
        <v>6.1068702290076331</v>
      </c>
      <c r="T39" s="66">
        <v>85</v>
      </c>
      <c r="U39" s="189">
        <f>T39/B39*100</f>
        <v>16.221374045801525</v>
      </c>
    </row>
    <row r="40" spans="1:22" s="54" customFormat="1" ht="24" customHeight="1">
      <c r="A40" s="139" t="s">
        <v>34</v>
      </c>
      <c r="B40" s="66">
        <v>532</v>
      </c>
      <c r="C40" s="90">
        <v>100</v>
      </c>
      <c r="D40" s="66">
        <v>3</v>
      </c>
      <c r="E40" s="90">
        <f>D40/B40*100</f>
        <v>0.56390977443609014</v>
      </c>
      <c r="F40" s="66">
        <v>119</v>
      </c>
      <c r="G40" s="90">
        <f>F40/B40*100</f>
        <v>22.368421052631579</v>
      </c>
      <c r="H40" s="66">
        <v>108</v>
      </c>
      <c r="I40" s="90">
        <f>H40/B40*100</f>
        <v>20.300751879699249</v>
      </c>
      <c r="J40" s="66">
        <v>78</v>
      </c>
      <c r="K40" s="90">
        <f>J40/B40*100</f>
        <v>14.661654135338345</v>
      </c>
      <c r="L40" s="66">
        <v>93</v>
      </c>
      <c r="M40" s="90">
        <f>L40/B40*100</f>
        <v>17.481203007518797</v>
      </c>
      <c r="N40" s="66">
        <v>7</v>
      </c>
      <c r="O40" s="90">
        <f>N40/B40*100</f>
        <v>1.3157894736842104</v>
      </c>
      <c r="P40" s="66">
        <v>16</v>
      </c>
      <c r="Q40" s="181">
        <f>P40/B40*100</f>
        <v>3.007518796992481</v>
      </c>
      <c r="R40" s="66">
        <v>26</v>
      </c>
      <c r="S40" s="181">
        <f>R40/B40*100</f>
        <v>4.8872180451127818</v>
      </c>
      <c r="T40" s="66">
        <v>81</v>
      </c>
      <c r="U40" s="189">
        <f>T40/B40*100</f>
        <v>15.225563909774436</v>
      </c>
    </row>
    <row r="41" spans="1:22" s="54" customFormat="1" ht="24" customHeight="1">
      <c r="A41" s="128" t="s">
        <v>94</v>
      </c>
      <c r="B41" s="66">
        <v>538</v>
      </c>
      <c r="C41" s="90">
        <v>100</v>
      </c>
      <c r="D41" s="66">
        <v>2</v>
      </c>
      <c r="E41" s="90">
        <f>D41/B41*100</f>
        <v>0.37174721189591076</v>
      </c>
      <c r="F41" s="66">
        <v>116</v>
      </c>
      <c r="G41" s="90">
        <f>F41/B41*100</f>
        <v>21.561338289962826</v>
      </c>
      <c r="H41" s="66">
        <v>114</v>
      </c>
      <c r="I41" s="90">
        <f>H41/B41*100</f>
        <v>21.189591078066915</v>
      </c>
      <c r="J41" s="66">
        <v>88</v>
      </c>
      <c r="K41" s="90">
        <f>J41/B41*100</f>
        <v>16.356877323420075</v>
      </c>
      <c r="L41" s="66">
        <v>89</v>
      </c>
      <c r="M41" s="90">
        <f>L41/B41*100</f>
        <v>16.542750929368029</v>
      </c>
      <c r="N41" s="66">
        <v>7</v>
      </c>
      <c r="O41" s="90">
        <f>N41/B41*100</f>
        <v>1.3011152416356877</v>
      </c>
      <c r="P41" s="66">
        <v>15</v>
      </c>
      <c r="Q41" s="181">
        <f>P41/B41*100</f>
        <v>2.7881040892193307</v>
      </c>
      <c r="R41" s="66">
        <v>28</v>
      </c>
      <c r="S41" s="181">
        <f>R41/B41*100</f>
        <v>5.2044609665427508</v>
      </c>
      <c r="T41" s="66">
        <v>80</v>
      </c>
      <c r="U41" s="189">
        <f>T41/B41*100</f>
        <v>14.869888475836431</v>
      </c>
    </row>
    <row r="42" spans="1:22" s="54" customFormat="1" ht="24" customHeight="1">
      <c r="A42" s="128" t="s">
        <v>117</v>
      </c>
      <c r="B42" s="66">
        <v>548</v>
      </c>
      <c r="C42" s="90">
        <v>100</v>
      </c>
      <c r="D42" s="66">
        <v>3</v>
      </c>
      <c r="E42" s="90">
        <v>0.54744525547445255</v>
      </c>
      <c r="F42" s="66">
        <v>138</v>
      </c>
      <c r="G42" s="90">
        <v>25.18248175182482</v>
      </c>
      <c r="H42" s="66">
        <v>102</v>
      </c>
      <c r="I42" s="90">
        <v>18.613138686131386</v>
      </c>
      <c r="J42" s="66">
        <v>97</v>
      </c>
      <c r="K42" s="90">
        <v>17.700729927007298</v>
      </c>
      <c r="L42" s="66">
        <v>78</v>
      </c>
      <c r="M42" s="90">
        <v>14.233576642335766</v>
      </c>
      <c r="N42" s="66">
        <v>6</v>
      </c>
      <c r="O42" s="90">
        <v>1.0948905109489051</v>
      </c>
      <c r="P42" s="66">
        <v>14</v>
      </c>
      <c r="Q42" s="181">
        <v>2.5547445255474455</v>
      </c>
      <c r="R42" s="66">
        <v>26</v>
      </c>
      <c r="S42" s="181">
        <v>4.7445255474452548</v>
      </c>
      <c r="T42" s="66">
        <v>84</v>
      </c>
      <c r="U42" s="189">
        <v>15.328467153284672</v>
      </c>
    </row>
    <row r="43" spans="1:22" s="54" customFormat="1" ht="24" customHeight="1">
      <c r="A43" s="128" t="s">
        <v>238</v>
      </c>
      <c r="B43" s="66">
        <v>546</v>
      </c>
      <c r="C43" s="90">
        <v>100</v>
      </c>
      <c r="D43" s="66">
        <v>4</v>
      </c>
      <c r="E43" s="90">
        <f>D43/B43*100</f>
        <v>0.73260073260073255</v>
      </c>
      <c r="F43" s="66">
        <v>143</v>
      </c>
      <c r="G43" s="90">
        <f>F43/B43*100</f>
        <v>26.190476190476193</v>
      </c>
      <c r="H43" s="66">
        <v>99</v>
      </c>
      <c r="I43" s="90">
        <f>H43/B43*100</f>
        <v>18.131868131868131</v>
      </c>
      <c r="J43" s="66">
        <v>99</v>
      </c>
      <c r="K43" s="90">
        <f>J43/B43*100</f>
        <v>18.131868131868131</v>
      </c>
      <c r="L43" s="66">
        <v>69</v>
      </c>
      <c r="M43" s="90">
        <f>L43/B43*100</f>
        <v>12.637362637362637</v>
      </c>
      <c r="N43" s="66">
        <v>13</v>
      </c>
      <c r="O43" s="90">
        <f>N43/B43*100</f>
        <v>2.3809523809523809</v>
      </c>
      <c r="P43" s="66">
        <v>16</v>
      </c>
      <c r="Q43" s="181">
        <f>P43/B43*100</f>
        <v>2.9304029304029302</v>
      </c>
      <c r="R43" s="66">
        <v>27</v>
      </c>
      <c r="S43" s="181">
        <f>R43/B43*100</f>
        <v>4.9450549450549453</v>
      </c>
      <c r="T43" s="66">
        <v>77</v>
      </c>
      <c r="U43" s="189">
        <f>T43/B43*100</f>
        <v>14.102564102564102</v>
      </c>
    </row>
    <row r="44" spans="1:22" s="54" customFormat="1" ht="24" customHeight="1">
      <c r="A44" s="131"/>
      <c r="B44" s="66"/>
      <c r="C44" s="90"/>
      <c r="D44" s="66"/>
      <c r="E44" s="90"/>
      <c r="F44" s="66"/>
      <c r="G44" s="90"/>
      <c r="H44" s="66"/>
      <c r="I44" s="90"/>
      <c r="J44" s="66"/>
      <c r="K44" s="90"/>
      <c r="L44" s="66"/>
      <c r="M44" s="90"/>
      <c r="N44" s="66"/>
      <c r="O44" s="90"/>
      <c r="P44" s="66"/>
      <c r="Q44" s="181"/>
      <c r="R44" s="66"/>
      <c r="S44" s="181"/>
      <c r="T44" s="66"/>
      <c r="U44" s="189"/>
    </row>
    <row r="45" spans="1:22" s="54" customFormat="1" ht="24" customHeight="1">
      <c r="A45" s="102" t="s">
        <v>162</v>
      </c>
      <c r="B45" s="64">
        <v>528</v>
      </c>
      <c r="C45" s="90">
        <v>100</v>
      </c>
      <c r="D45" s="94">
        <v>4</v>
      </c>
      <c r="E45" s="90">
        <f>D45/B45*100</f>
        <v>0.75757575757575757</v>
      </c>
      <c r="F45" s="66">
        <v>143</v>
      </c>
      <c r="G45" s="90">
        <f>F45/B45*100</f>
        <v>27.083333333333332</v>
      </c>
      <c r="H45" s="66">
        <v>97</v>
      </c>
      <c r="I45" s="90">
        <f>H45/B45*100</f>
        <v>18.371212121212121</v>
      </c>
      <c r="J45" s="66">
        <v>96</v>
      </c>
      <c r="K45" s="90">
        <f>J45/B45*100</f>
        <v>18.181818181818183</v>
      </c>
      <c r="L45" s="66">
        <v>68</v>
      </c>
      <c r="M45" s="90">
        <f>L45/B45*100</f>
        <v>12.878787878787879</v>
      </c>
      <c r="N45" s="66">
        <v>8</v>
      </c>
      <c r="O45" s="90">
        <f>N45/B45*100</f>
        <v>1.5151515151515151</v>
      </c>
      <c r="P45" s="66">
        <v>16</v>
      </c>
      <c r="Q45" s="181">
        <f>P45/B45*100</f>
        <v>3.0303030303030303</v>
      </c>
      <c r="R45" s="66">
        <v>23</v>
      </c>
      <c r="S45" s="181">
        <f>R45/B45*100</f>
        <v>4.3560606060606064</v>
      </c>
      <c r="T45" s="66">
        <v>75</v>
      </c>
      <c r="U45" s="189">
        <f>T45/B45*100</f>
        <v>14.204545454545455</v>
      </c>
      <c r="V45" s="24"/>
    </row>
    <row r="46" spans="1:22" s="54" customFormat="1" ht="24" customHeight="1">
      <c r="A46" s="102" t="s">
        <v>159</v>
      </c>
      <c r="B46" s="64">
        <v>554</v>
      </c>
      <c r="C46" s="90">
        <f>SUM(E46+G46+I46+K46+M46+O46+Q46+S46+U46)</f>
        <v>99.999999999999986</v>
      </c>
      <c r="D46" s="66">
        <v>3</v>
      </c>
      <c r="E46" s="90">
        <f>D46/B46*100</f>
        <v>0.54151624548736454</v>
      </c>
      <c r="F46" s="66">
        <v>144</v>
      </c>
      <c r="G46" s="90">
        <f>F46/B46*100</f>
        <v>25.992779783393498</v>
      </c>
      <c r="H46" s="66">
        <v>98</v>
      </c>
      <c r="I46" s="90">
        <f>H46/B46*100</f>
        <v>17.689530685920577</v>
      </c>
      <c r="J46" s="66">
        <v>101</v>
      </c>
      <c r="K46" s="90">
        <f>J46/B46*100</f>
        <v>18.231046931407942</v>
      </c>
      <c r="L46" s="66">
        <v>70</v>
      </c>
      <c r="M46" s="90">
        <f>L46/B46*100</f>
        <v>12.63537906137184</v>
      </c>
      <c r="N46" s="66">
        <v>13</v>
      </c>
      <c r="O46" s="90">
        <f>N46/B46*100</f>
        <v>2.3465703971119134</v>
      </c>
      <c r="P46" s="66">
        <v>16</v>
      </c>
      <c r="Q46" s="181">
        <f>P46/B46*100</f>
        <v>2.8880866425992782</v>
      </c>
      <c r="R46" s="66">
        <v>27</v>
      </c>
      <c r="S46" s="181">
        <f>R46/B46*100</f>
        <v>4.8736462093862816</v>
      </c>
      <c r="T46" s="66">
        <v>82</v>
      </c>
      <c r="U46" s="189">
        <f>T46/B46*100</f>
        <v>14.801444043321299</v>
      </c>
      <c r="V46" s="24"/>
    </row>
    <row r="47" spans="1:22" s="54" customFormat="1" ht="24" customHeight="1">
      <c r="A47" s="102" t="s">
        <v>92</v>
      </c>
      <c r="B47" s="64">
        <v>554</v>
      </c>
      <c r="C47" s="90">
        <v>100</v>
      </c>
      <c r="D47" s="66">
        <v>3</v>
      </c>
      <c r="E47" s="90">
        <f>D47/B47*100</f>
        <v>0.54151624548736454</v>
      </c>
      <c r="F47" s="66">
        <v>144</v>
      </c>
      <c r="G47" s="90">
        <f>F47/B47*100</f>
        <v>25.992779783393498</v>
      </c>
      <c r="H47" s="66">
        <v>103</v>
      </c>
      <c r="I47" s="90">
        <f>H47/B47*100</f>
        <v>18.592057761732853</v>
      </c>
      <c r="J47" s="66">
        <v>98</v>
      </c>
      <c r="K47" s="90">
        <f>J47/B47*100</f>
        <v>17.689530685920577</v>
      </c>
      <c r="L47" s="66">
        <v>68</v>
      </c>
      <c r="M47" s="90">
        <f>L47/B47*100</f>
        <v>12.274368231046932</v>
      </c>
      <c r="N47" s="66">
        <v>15</v>
      </c>
      <c r="O47" s="90">
        <f>N47/B47*100</f>
        <v>2.7075812274368229</v>
      </c>
      <c r="P47" s="66">
        <v>15</v>
      </c>
      <c r="Q47" s="181">
        <f>P47/B47*100</f>
        <v>2.7075812274368229</v>
      </c>
      <c r="R47" s="66">
        <v>27</v>
      </c>
      <c r="S47" s="181">
        <f>R47/B47*100</f>
        <v>4.8736462093862816</v>
      </c>
      <c r="T47" s="66">
        <v>80</v>
      </c>
      <c r="U47" s="189">
        <f>T47/B47*100</f>
        <v>14.440433212996389</v>
      </c>
      <c r="V47" s="24"/>
    </row>
    <row r="48" spans="1:22" s="54" customFormat="1" ht="24" customHeight="1">
      <c r="A48" s="109" t="s">
        <v>93</v>
      </c>
      <c r="B48" s="68">
        <v>550</v>
      </c>
      <c r="C48" s="167">
        <f>SUM(E48+G48+I48+K48+M48+O48+Q48+S48+U48)</f>
        <v>100</v>
      </c>
      <c r="D48" s="113">
        <v>4</v>
      </c>
      <c r="E48" s="167">
        <f>D48/B48*100</f>
        <v>0.72727272727272729</v>
      </c>
      <c r="F48" s="113">
        <v>142</v>
      </c>
      <c r="G48" s="167">
        <f>F48/B48*100</f>
        <v>25.818181818181817</v>
      </c>
      <c r="H48" s="113">
        <v>97</v>
      </c>
      <c r="I48" s="167">
        <f>H48/B48*100</f>
        <v>17.636363636363637</v>
      </c>
      <c r="J48" s="113">
        <v>102</v>
      </c>
      <c r="K48" s="167">
        <f>J48/B48*100</f>
        <v>18.545454545454547</v>
      </c>
      <c r="L48" s="113">
        <v>70</v>
      </c>
      <c r="M48" s="167">
        <f>L48/B48*100</f>
        <v>12.727272727272727</v>
      </c>
      <c r="N48" s="113">
        <v>14</v>
      </c>
      <c r="O48" s="167">
        <f>N48/B48*100</f>
        <v>2.5454545454545454</v>
      </c>
      <c r="P48" s="113">
        <v>17</v>
      </c>
      <c r="Q48" s="185">
        <f>P48/B48*100</f>
        <v>3.0909090909090908</v>
      </c>
      <c r="R48" s="113">
        <v>32</v>
      </c>
      <c r="S48" s="185">
        <f>R48/B48*100</f>
        <v>5.8181818181818183</v>
      </c>
      <c r="T48" s="113">
        <v>72</v>
      </c>
      <c r="U48" s="192">
        <f>T48/B48*100</f>
        <v>13.090909090909092</v>
      </c>
      <c r="V48" s="24"/>
    </row>
    <row r="49" spans="1:21" ht="17.25" thickBot="1">
      <c r="A49" s="81" t="s">
        <v>157</v>
      </c>
      <c r="B49" s="179"/>
      <c r="C49" s="179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83" t="s">
        <v>158</v>
      </c>
    </row>
  </sheetData>
  <mergeCells count="30">
    <mergeCell ref="A4:A10"/>
    <mergeCell ref="B4:C10"/>
    <mergeCell ref="D4:E7"/>
    <mergeCell ref="F4:G7"/>
    <mergeCell ref="H4:I7"/>
    <mergeCell ref="P8:P10"/>
    <mergeCell ref="Q8:Q10"/>
    <mergeCell ref="R8:R10"/>
    <mergeCell ref="J4:K7"/>
    <mergeCell ref="L4:M7"/>
    <mergeCell ref="N4:O7"/>
    <mergeCell ref="P4:Q7"/>
    <mergeCell ref="R4:S7"/>
    <mergeCell ref="S8:S10"/>
    <mergeCell ref="T8:T10"/>
    <mergeCell ref="U8:U10"/>
    <mergeCell ref="A1:G1"/>
    <mergeCell ref="T4:U7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D1"/>
    </sheetView>
  </sheetViews>
  <sheetFormatPr defaultRowHeight="16.5"/>
  <cols>
    <col min="1" max="1" width="15.75" customWidth="1"/>
    <col min="2" max="5" width="20.625" customWidth="1"/>
  </cols>
  <sheetData>
    <row r="1" spans="1:7" s="221" customFormat="1" ht="24" customHeight="1">
      <c r="A1" s="533" t="s">
        <v>252</v>
      </c>
      <c r="B1" s="533"/>
      <c r="C1" s="533"/>
      <c r="D1" s="533"/>
      <c r="E1" s="117"/>
      <c r="F1" s="117"/>
    </row>
    <row r="2" spans="1:7" s="221" customFormat="1" ht="21" customHeight="1" thickBot="1">
      <c r="A2" s="117"/>
      <c r="B2" s="117"/>
      <c r="C2" s="117"/>
      <c r="D2" s="117"/>
      <c r="E2" s="117"/>
      <c r="F2" s="117"/>
    </row>
    <row r="3" spans="1:7" s="221" customFormat="1" ht="18" customHeight="1">
      <c r="A3" s="74" t="s">
        <v>242</v>
      </c>
      <c r="B3" s="228"/>
      <c r="C3" s="228"/>
      <c r="D3" s="228"/>
      <c r="E3" s="229" t="s">
        <v>243</v>
      </c>
    </row>
    <row r="4" spans="1:7" s="222" customFormat="1" ht="24" customHeight="1">
      <c r="A4" s="444" t="s">
        <v>250</v>
      </c>
      <c r="B4" s="535" t="s">
        <v>244</v>
      </c>
      <c r="C4" s="537" t="s">
        <v>245</v>
      </c>
      <c r="D4" s="539" t="s">
        <v>246</v>
      </c>
      <c r="E4" s="437" t="s">
        <v>247</v>
      </c>
      <c r="G4" s="223"/>
    </row>
    <row r="5" spans="1:7" s="222" customFormat="1" ht="24" customHeight="1">
      <c r="A5" s="534"/>
      <c r="B5" s="536"/>
      <c r="C5" s="538"/>
      <c r="D5" s="539"/>
      <c r="E5" s="439"/>
    </row>
    <row r="6" spans="1:7" s="27" customFormat="1" ht="24" customHeight="1">
      <c r="A6" s="139" t="s">
        <v>18</v>
      </c>
      <c r="B6" s="230">
        <v>10543258</v>
      </c>
      <c r="C6" s="230">
        <v>7011634</v>
      </c>
      <c r="D6" s="230">
        <v>3531622</v>
      </c>
      <c r="E6" s="231">
        <v>3480011</v>
      </c>
      <c r="F6" s="225"/>
    </row>
    <row r="7" spans="1:7" s="27" customFormat="1" ht="24" customHeight="1">
      <c r="A7" s="139" t="s">
        <v>19</v>
      </c>
      <c r="B7" s="230">
        <v>11488313</v>
      </c>
      <c r="C7" s="230">
        <v>7807123</v>
      </c>
      <c r="D7" s="230">
        <v>3681189</v>
      </c>
      <c r="E7" s="231">
        <v>4125934</v>
      </c>
      <c r="F7" s="225"/>
    </row>
    <row r="8" spans="1:7" s="27" customFormat="1" ht="24" customHeight="1">
      <c r="A8" s="139" t="s">
        <v>34</v>
      </c>
      <c r="B8" s="230">
        <v>10967372</v>
      </c>
      <c r="C8" s="230">
        <v>7090442</v>
      </c>
      <c r="D8" s="230">
        <v>3876933</v>
      </c>
      <c r="E8" s="231">
        <v>3213508</v>
      </c>
      <c r="F8" s="225"/>
    </row>
    <row r="9" spans="1:7" s="27" customFormat="1" ht="24" customHeight="1">
      <c r="A9" s="139" t="s">
        <v>94</v>
      </c>
      <c r="B9" s="230">
        <v>11273828</v>
      </c>
      <c r="C9" s="230">
        <v>6915116</v>
      </c>
      <c r="D9" s="230">
        <v>4358712</v>
      </c>
      <c r="E9" s="231">
        <v>2556404</v>
      </c>
      <c r="F9" s="225"/>
    </row>
    <row r="10" spans="1:7" s="27" customFormat="1" ht="24" customHeight="1">
      <c r="A10" s="139" t="s">
        <v>117</v>
      </c>
      <c r="B10" s="230">
        <v>11651495</v>
      </c>
      <c r="C10" s="230">
        <v>7212866</v>
      </c>
      <c r="D10" s="230">
        <v>4438629</v>
      </c>
      <c r="E10" s="231">
        <v>2774237</v>
      </c>
      <c r="F10" s="225"/>
    </row>
    <row r="11" spans="1:7" s="27" customFormat="1" ht="24" customHeight="1">
      <c r="A11" s="202" t="s">
        <v>251</v>
      </c>
      <c r="B11" s="235">
        <f>SUM(C11:D11)</f>
        <v>12754904</v>
      </c>
      <c r="C11" s="235">
        <v>8102542</v>
      </c>
      <c r="D11" s="235">
        <v>4652362</v>
      </c>
      <c r="E11" s="236">
        <v>3450180</v>
      </c>
      <c r="F11" s="225"/>
    </row>
    <row r="12" spans="1:7" s="27" customFormat="1" ht="24" customHeight="1">
      <c r="A12" s="139"/>
      <c r="B12" s="226"/>
      <c r="C12" s="226"/>
      <c r="D12" s="226"/>
      <c r="E12" s="232"/>
      <c r="F12" s="225"/>
    </row>
    <row r="13" spans="1:7" s="27" customFormat="1" ht="24" customHeight="1">
      <c r="A13" s="139" t="s">
        <v>42</v>
      </c>
      <c r="B13" s="226">
        <f>C13+D13</f>
        <v>1054515</v>
      </c>
      <c r="C13" s="226">
        <v>660539</v>
      </c>
      <c r="D13" s="226">
        <v>393976</v>
      </c>
      <c r="E13" s="232">
        <v>266563</v>
      </c>
      <c r="F13" s="225"/>
    </row>
    <row r="14" spans="1:7" s="27" customFormat="1" ht="24" customHeight="1">
      <c r="A14" s="139" t="s">
        <v>43</v>
      </c>
      <c r="B14" s="226">
        <f t="shared" ref="B14:B24" si="0">C14+D14</f>
        <v>907981</v>
      </c>
      <c r="C14" s="226">
        <v>550662</v>
      </c>
      <c r="D14" s="226">
        <v>357319</v>
      </c>
      <c r="E14" s="232">
        <v>193343</v>
      </c>
      <c r="F14" s="225"/>
    </row>
    <row r="15" spans="1:7" s="27" customFormat="1" ht="24" customHeight="1">
      <c r="A15" s="139" t="s">
        <v>44</v>
      </c>
      <c r="B15" s="226">
        <f t="shared" si="0"/>
        <v>1117178</v>
      </c>
      <c r="C15" s="226">
        <v>730868</v>
      </c>
      <c r="D15" s="226">
        <v>386310</v>
      </c>
      <c r="E15" s="232">
        <v>344558</v>
      </c>
      <c r="F15" s="225"/>
    </row>
    <row r="16" spans="1:7" s="27" customFormat="1" ht="24" customHeight="1">
      <c r="A16" s="139" t="s">
        <v>45</v>
      </c>
      <c r="B16" s="226">
        <f t="shared" si="0"/>
        <v>1118635</v>
      </c>
      <c r="C16" s="226">
        <v>701082</v>
      </c>
      <c r="D16" s="226">
        <v>417553</v>
      </c>
      <c r="E16" s="232">
        <v>283529</v>
      </c>
      <c r="F16" s="225"/>
    </row>
    <row r="17" spans="1:6" s="27" customFormat="1" ht="24" customHeight="1">
      <c r="A17" s="139" t="s">
        <v>46</v>
      </c>
      <c r="B17" s="226">
        <f t="shared" si="0"/>
        <v>1155379</v>
      </c>
      <c r="C17" s="226">
        <v>730674</v>
      </c>
      <c r="D17" s="226">
        <v>424705</v>
      </c>
      <c r="E17" s="232">
        <v>305969</v>
      </c>
      <c r="F17" s="225"/>
    </row>
    <row r="18" spans="1:6" s="27" customFormat="1" ht="24" customHeight="1">
      <c r="A18" s="139" t="s">
        <v>47</v>
      </c>
      <c r="B18" s="226">
        <f t="shared" si="0"/>
        <v>1076532</v>
      </c>
      <c r="C18" s="226">
        <v>680006</v>
      </c>
      <c r="D18" s="226">
        <v>396526</v>
      </c>
      <c r="E18" s="232">
        <v>283480</v>
      </c>
      <c r="F18" s="225"/>
    </row>
    <row r="19" spans="1:6" s="27" customFormat="1" ht="24" customHeight="1">
      <c r="A19" s="139" t="s">
        <v>48</v>
      </c>
      <c r="B19" s="226">
        <f t="shared" si="0"/>
        <v>1102517</v>
      </c>
      <c r="C19" s="226">
        <v>699800</v>
      </c>
      <c r="D19" s="226">
        <v>402717</v>
      </c>
      <c r="E19" s="232">
        <v>297083</v>
      </c>
      <c r="F19" s="225"/>
    </row>
    <row r="20" spans="1:6" s="27" customFormat="1" ht="24" customHeight="1">
      <c r="A20" s="139" t="s">
        <v>49</v>
      </c>
      <c r="B20" s="226">
        <f t="shared" si="0"/>
        <v>1016515</v>
      </c>
      <c r="C20" s="226">
        <v>640429</v>
      </c>
      <c r="D20" s="226">
        <v>376086</v>
      </c>
      <c r="E20" s="232">
        <v>264343</v>
      </c>
      <c r="F20" s="225"/>
    </row>
    <row r="21" spans="1:6" s="27" customFormat="1" ht="24" customHeight="1">
      <c r="A21" s="139" t="s">
        <v>50</v>
      </c>
      <c r="B21" s="226">
        <f t="shared" si="0"/>
        <v>999893</v>
      </c>
      <c r="C21" s="226">
        <v>644803</v>
      </c>
      <c r="D21" s="226">
        <v>355090</v>
      </c>
      <c r="E21" s="232">
        <v>289713</v>
      </c>
      <c r="F21" s="225"/>
    </row>
    <row r="22" spans="1:6" s="27" customFormat="1" ht="24" customHeight="1">
      <c r="A22" s="139" t="s">
        <v>51</v>
      </c>
      <c r="B22" s="226">
        <f t="shared" si="0"/>
        <v>1177755</v>
      </c>
      <c r="C22" s="226">
        <v>771536</v>
      </c>
      <c r="D22" s="226">
        <v>406219</v>
      </c>
      <c r="E22" s="232">
        <v>365317</v>
      </c>
      <c r="F22" s="225"/>
    </row>
    <row r="23" spans="1:6" s="27" customFormat="1" ht="24" customHeight="1">
      <c r="A23" s="139" t="s">
        <v>52</v>
      </c>
      <c r="B23" s="226">
        <f t="shared" si="0"/>
        <v>1042144</v>
      </c>
      <c r="C23" s="226">
        <v>668312</v>
      </c>
      <c r="D23" s="226">
        <v>373832</v>
      </c>
      <c r="E23" s="232">
        <v>294480</v>
      </c>
      <c r="F23" s="225"/>
    </row>
    <row r="24" spans="1:6" s="27" customFormat="1" ht="24" customHeight="1">
      <c r="A24" s="140" t="s">
        <v>53</v>
      </c>
      <c r="B24" s="227">
        <f t="shared" si="0"/>
        <v>985860</v>
      </c>
      <c r="C24" s="227">
        <v>623830</v>
      </c>
      <c r="D24" s="227">
        <v>362030</v>
      </c>
      <c r="E24" s="233">
        <v>261800</v>
      </c>
      <c r="F24" s="225"/>
    </row>
    <row r="25" spans="1:6" s="221" customFormat="1" ht="18" customHeight="1">
      <c r="A25" s="224" t="s">
        <v>248</v>
      </c>
      <c r="B25" s="117"/>
      <c r="C25" s="117"/>
      <c r="D25" s="117"/>
      <c r="E25" s="234"/>
    </row>
    <row r="26" spans="1:6" s="221" customFormat="1" ht="18" customHeight="1" thickBot="1">
      <c r="A26" s="81" t="s">
        <v>249</v>
      </c>
      <c r="B26" s="123"/>
      <c r="C26" s="123"/>
      <c r="D26" s="123"/>
      <c r="E26" s="124"/>
    </row>
  </sheetData>
  <mergeCells count="6">
    <mergeCell ref="E4:E5"/>
    <mergeCell ref="A1:D1"/>
    <mergeCell ref="A4:A5"/>
    <mergeCell ref="B4:B5"/>
    <mergeCell ref="C4:C5"/>
    <mergeCell ref="D4:D5"/>
  </mergeCells>
  <phoneticPr fontId="2" type="noConversion"/>
  <pageMargins left="0.7" right="0.7" top="0.75" bottom="0.75" header="0.3" footer="0.3"/>
  <ignoredErrors>
    <ignoredError sqref="B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목차</vt:lpstr>
      <vt:lpstr>1.인구추이</vt:lpstr>
      <vt:lpstr>2.행정구역</vt:lpstr>
      <vt:lpstr>3.경제활동 인구총괄</vt:lpstr>
      <vt:lpstr>4.연령별 취업자</vt:lpstr>
      <vt:lpstr>5.교육정도별 취업자</vt:lpstr>
      <vt:lpstr>6.산업별 취업자</vt:lpstr>
      <vt:lpstr>7.직업별 취업자</vt:lpstr>
      <vt:lpstr>8.수출입 통관실적</vt:lpstr>
      <vt:lpstr>8-1.수출실적</vt:lpstr>
      <vt:lpstr>8-2.수입실적</vt:lpstr>
      <vt:lpstr>9.공무원 총괄</vt:lpstr>
      <vt:lpstr>10.일기일수</vt:lpstr>
      <vt:lpstr>11.기상개황</vt:lpstr>
      <vt:lpstr>12.강수량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통계1</dc:creator>
  <cp:lastModifiedBy>user</cp:lastModifiedBy>
  <dcterms:created xsi:type="dcterms:W3CDTF">2018-10-18T04:30:39Z</dcterms:created>
  <dcterms:modified xsi:type="dcterms:W3CDTF">2020-06-29T07:28:51Z</dcterms:modified>
</cp:coreProperties>
</file>