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통계연보2018\"/>
    </mc:Choice>
  </mc:AlternateContent>
  <bookViews>
    <workbookView xWindow="0" yWindow="0" windowWidth="19200" windowHeight="10755"/>
  </bookViews>
  <sheets>
    <sheet name="1.인구추이" sheetId="2" r:id="rId1"/>
    <sheet name="2.행정구역" sheetId="3" r:id="rId2"/>
    <sheet name="3.경제활동 인구총괄" sheetId="4" r:id="rId3"/>
    <sheet name="4.연령별 취업자" sheetId="5" r:id="rId4"/>
    <sheet name="5.교육정도별 취업자" sheetId="6" r:id="rId5"/>
    <sheet name="6.산업별 취업자" sheetId="7" r:id="rId6"/>
    <sheet name="7.직업별 취업자" sheetId="8" r:id="rId7"/>
    <sheet name="8.수출입 통관실적" sheetId="9" r:id="rId8"/>
    <sheet name="8-1.수출실적" sheetId="10" r:id="rId9"/>
    <sheet name="8-2.수입실적" sheetId="11" r:id="rId10"/>
    <sheet name="9.공무원 총괄" sheetId="12" r:id="rId11"/>
    <sheet name="10.일기일수" sheetId="13" r:id="rId12"/>
    <sheet name="11.기상개황" sheetId="14" r:id="rId13"/>
    <sheet name="11-1.기상요소별 장기개황" sheetId="15" r:id="rId14"/>
  </sheets>
  <externalReferences>
    <externalReference r:id="rId1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9" l="1"/>
  <c r="B23" i="9"/>
  <c r="B22" i="9"/>
  <c r="B21" i="9"/>
  <c r="B20" i="9"/>
  <c r="B19" i="9"/>
  <c r="B18" i="9"/>
  <c r="B17" i="9"/>
  <c r="B16" i="9"/>
  <c r="B15" i="9"/>
  <c r="B14" i="9"/>
  <c r="B13" i="9"/>
  <c r="B11" i="9"/>
  <c r="J22" i="12"/>
  <c r="I22" i="12"/>
  <c r="H22" i="12"/>
  <c r="H11" i="12" s="1"/>
  <c r="F22" i="12"/>
  <c r="B22" i="12" s="1"/>
  <c r="D22" i="12"/>
  <c r="I21" i="12"/>
  <c r="F21" i="12"/>
  <c r="B21" i="12" s="1"/>
  <c r="D21" i="12"/>
  <c r="I20" i="12"/>
  <c r="F20" i="12"/>
  <c r="B20" i="12" s="1"/>
  <c r="D20" i="12"/>
  <c r="I19" i="12"/>
  <c r="F19" i="12"/>
  <c r="B19" i="12" s="1"/>
  <c r="D19" i="12"/>
  <c r="I18" i="12"/>
  <c r="F18" i="12"/>
  <c r="B18" i="12" s="1"/>
  <c r="D18" i="12"/>
  <c r="J17" i="12"/>
  <c r="I17" i="12"/>
  <c r="B17" i="12" s="1"/>
  <c r="F17" i="12"/>
  <c r="D17" i="12"/>
  <c r="E16" i="12"/>
  <c r="C16" i="12" s="1"/>
  <c r="D16" i="12"/>
  <c r="B16" i="12"/>
  <c r="I15" i="12"/>
  <c r="H15" i="12"/>
  <c r="F15" i="12"/>
  <c r="C15" i="12"/>
  <c r="C11" i="12" s="1"/>
  <c r="D15" i="12"/>
  <c r="B15" i="12" s="1"/>
  <c r="J14" i="12"/>
  <c r="I14" i="12"/>
  <c r="B14" i="12" s="1"/>
  <c r="F14" i="12"/>
  <c r="D14" i="12"/>
  <c r="I13" i="12"/>
  <c r="B13" i="12" s="1"/>
  <c r="D13" i="12"/>
  <c r="J11" i="12"/>
  <c r="I11" i="12"/>
  <c r="D11" i="12"/>
  <c r="U44" i="8"/>
  <c r="S44" i="8"/>
  <c r="Q44" i="8"/>
  <c r="O44" i="8"/>
  <c r="M44" i="8"/>
  <c r="K44" i="8"/>
  <c r="I44" i="8"/>
  <c r="G44" i="8"/>
  <c r="E44" i="8"/>
  <c r="U43" i="8"/>
  <c r="S43" i="8"/>
  <c r="Q43" i="8"/>
  <c r="O43" i="8"/>
  <c r="M43" i="8"/>
  <c r="K43" i="8"/>
  <c r="I43" i="8"/>
  <c r="G43" i="8"/>
  <c r="E43" i="8"/>
  <c r="C43" i="8" s="1"/>
  <c r="U42" i="8"/>
  <c r="S42" i="8"/>
  <c r="Q42" i="8"/>
  <c r="O42" i="8"/>
  <c r="M42" i="8"/>
  <c r="K42" i="8"/>
  <c r="I42" i="8"/>
  <c r="G42" i="8"/>
  <c r="E42" i="8"/>
  <c r="U41" i="8"/>
  <c r="S41" i="8"/>
  <c r="Q41" i="8"/>
  <c r="O41" i="8"/>
  <c r="M41" i="8"/>
  <c r="K41" i="8"/>
  <c r="I41" i="8"/>
  <c r="G41" i="8"/>
  <c r="E41" i="8"/>
  <c r="U39" i="8"/>
  <c r="S39" i="8"/>
  <c r="Q39" i="8"/>
  <c r="O39" i="8"/>
  <c r="M39" i="8"/>
  <c r="K39" i="8"/>
  <c r="I39" i="8"/>
  <c r="G39" i="8"/>
  <c r="E39" i="8"/>
  <c r="C39" i="8"/>
  <c r="U38" i="8"/>
  <c r="S38" i="8"/>
  <c r="Q38" i="8"/>
  <c r="O38" i="8"/>
  <c r="M38" i="8"/>
  <c r="K38" i="8"/>
  <c r="I38" i="8"/>
  <c r="G38" i="8"/>
  <c r="E38" i="8"/>
  <c r="U37" i="8"/>
  <c r="S37" i="8"/>
  <c r="Q37" i="8"/>
  <c r="O37" i="8"/>
  <c r="M37" i="8"/>
  <c r="K37" i="8"/>
  <c r="I37" i="8"/>
  <c r="G37" i="8"/>
  <c r="E37" i="8"/>
  <c r="U36" i="8"/>
  <c r="S36" i="8"/>
  <c r="Q36" i="8"/>
  <c r="O36" i="8"/>
  <c r="M36" i="8"/>
  <c r="K36" i="8"/>
  <c r="I36" i="8"/>
  <c r="G36" i="8"/>
  <c r="E36" i="8"/>
  <c r="U31" i="8"/>
  <c r="S31" i="8"/>
  <c r="Q31" i="8"/>
  <c r="O31" i="8"/>
  <c r="M31" i="8"/>
  <c r="K31" i="8"/>
  <c r="I31" i="8"/>
  <c r="G31" i="8"/>
  <c r="E31" i="8"/>
  <c r="U30" i="8"/>
  <c r="S30" i="8"/>
  <c r="Q30" i="8"/>
  <c r="O30" i="8"/>
  <c r="M30" i="8"/>
  <c r="K30" i="8"/>
  <c r="I30" i="8"/>
  <c r="G30" i="8"/>
  <c r="E30" i="8"/>
  <c r="U29" i="8"/>
  <c r="S29" i="8"/>
  <c r="Q29" i="8"/>
  <c r="O29" i="8"/>
  <c r="M29" i="8"/>
  <c r="K29" i="8"/>
  <c r="I29" i="8"/>
  <c r="G29" i="8"/>
  <c r="E29" i="8"/>
  <c r="U28" i="8"/>
  <c r="S28" i="8"/>
  <c r="Q28" i="8"/>
  <c r="O28" i="8"/>
  <c r="M28" i="8"/>
  <c r="K28" i="8"/>
  <c r="I28" i="8"/>
  <c r="G28" i="8"/>
  <c r="E28" i="8"/>
  <c r="U26" i="8"/>
  <c r="S26" i="8"/>
  <c r="Q26" i="8"/>
  <c r="O26" i="8"/>
  <c r="M26" i="8"/>
  <c r="K26" i="8"/>
  <c r="I26" i="8"/>
  <c r="G26" i="8"/>
  <c r="E26" i="8"/>
  <c r="U25" i="8"/>
  <c r="S25" i="8"/>
  <c r="Q25" i="8"/>
  <c r="O25" i="8"/>
  <c r="M25" i="8"/>
  <c r="K25" i="8"/>
  <c r="I25" i="8"/>
  <c r="G25" i="8"/>
  <c r="E25" i="8"/>
  <c r="U24" i="8"/>
  <c r="S24" i="8"/>
  <c r="Q24" i="8"/>
  <c r="O24" i="8"/>
  <c r="M24" i="8"/>
  <c r="K24" i="8"/>
  <c r="I24" i="8"/>
  <c r="G24" i="8"/>
  <c r="E24" i="8"/>
  <c r="U23" i="8"/>
  <c r="S23" i="8"/>
  <c r="Q23" i="8"/>
  <c r="O23" i="8"/>
  <c r="M23" i="8"/>
  <c r="K23" i="8"/>
  <c r="I23" i="8"/>
  <c r="G23" i="8"/>
  <c r="E23" i="8"/>
  <c r="U18" i="8"/>
  <c r="S18" i="8"/>
  <c r="Q18" i="8"/>
  <c r="O18" i="8"/>
  <c r="M18" i="8"/>
  <c r="K18" i="8"/>
  <c r="I18" i="8"/>
  <c r="G18" i="8"/>
  <c r="E18" i="8"/>
  <c r="U17" i="8"/>
  <c r="S17" i="8"/>
  <c r="Q17" i="8"/>
  <c r="O17" i="8"/>
  <c r="M17" i="8"/>
  <c r="K17" i="8"/>
  <c r="I17" i="8"/>
  <c r="G17" i="8"/>
  <c r="E17" i="8"/>
  <c r="U16" i="8"/>
  <c r="S16" i="8"/>
  <c r="Q16" i="8"/>
  <c r="O16" i="8"/>
  <c r="M16" i="8"/>
  <c r="K16" i="8"/>
  <c r="I16" i="8"/>
  <c r="G16" i="8"/>
  <c r="E16" i="8"/>
  <c r="U15" i="8"/>
  <c r="S15" i="8"/>
  <c r="Q15" i="8"/>
  <c r="O15" i="8"/>
  <c r="M15" i="8"/>
  <c r="K15" i="8"/>
  <c r="I15" i="8"/>
  <c r="G15" i="8"/>
  <c r="E15" i="8"/>
  <c r="U13" i="8"/>
  <c r="S13" i="8"/>
  <c r="Q13" i="8"/>
  <c r="O13" i="8"/>
  <c r="M13" i="8"/>
  <c r="K13" i="8"/>
  <c r="I13" i="8"/>
  <c r="G13" i="8"/>
  <c r="E13" i="8"/>
  <c r="U12" i="8"/>
  <c r="S12" i="8"/>
  <c r="Q12" i="8"/>
  <c r="O12" i="8"/>
  <c r="M12" i="8"/>
  <c r="K12" i="8"/>
  <c r="I12" i="8"/>
  <c r="G12" i="8"/>
  <c r="E12" i="8"/>
  <c r="U11" i="8"/>
  <c r="S11" i="8"/>
  <c r="Q11" i="8"/>
  <c r="O11" i="8"/>
  <c r="M11" i="8"/>
  <c r="K11" i="8"/>
  <c r="I11" i="8"/>
  <c r="G11" i="8"/>
  <c r="E11" i="8"/>
  <c r="U10" i="8"/>
  <c r="S10" i="8"/>
  <c r="Q10" i="8"/>
  <c r="O10" i="8"/>
  <c r="M10" i="8"/>
  <c r="K10" i="8"/>
  <c r="I10" i="8"/>
  <c r="G10" i="8"/>
  <c r="E10" i="8"/>
  <c r="K23" i="7"/>
  <c r="I23" i="7"/>
  <c r="G23" i="7"/>
  <c r="E23" i="7"/>
  <c r="K22" i="7"/>
  <c r="I22" i="7"/>
  <c r="G22" i="7"/>
  <c r="E22" i="7"/>
  <c r="C22" i="7"/>
  <c r="K21" i="7"/>
  <c r="I21" i="7"/>
  <c r="G21" i="7"/>
  <c r="E21" i="7"/>
  <c r="K20" i="7"/>
  <c r="I20" i="7"/>
  <c r="G20" i="7"/>
  <c r="E20" i="7"/>
  <c r="C20" i="7" s="1"/>
  <c r="K18" i="7"/>
  <c r="I18" i="7"/>
  <c r="G18" i="7"/>
  <c r="E18" i="7"/>
  <c r="K17" i="7"/>
  <c r="I17" i="7"/>
  <c r="G17" i="7"/>
  <c r="E17" i="7"/>
  <c r="K16" i="7"/>
  <c r="I16" i="7"/>
  <c r="G16" i="7"/>
  <c r="E16" i="7"/>
  <c r="K15" i="7"/>
  <c r="I15" i="7"/>
  <c r="G15" i="7"/>
  <c r="E15" i="7"/>
  <c r="K13" i="7"/>
  <c r="I13" i="7"/>
  <c r="G13" i="7"/>
  <c r="E13" i="7"/>
  <c r="K12" i="7"/>
  <c r="I12" i="7"/>
  <c r="G12" i="7"/>
  <c r="E12" i="7"/>
  <c r="K11" i="7"/>
  <c r="I11" i="7"/>
  <c r="G11" i="7"/>
  <c r="E11" i="7"/>
  <c r="K10" i="7"/>
  <c r="I10" i="7"/>
  <c r="G10" i="7"/>
  <c r="E10" i="7"/>
  <c r="K9" i="7"/>
  <c r="I9" i="7"/>
  <c r="G9" i="7"/>
  <c r="E9" i="7"/>
  <c r="I44" i="4"/>
  <c r="I43" i="4"/>
  <c r="I42" i="4"/>
  <c r="I41" i="4"/>
  <c r="I39" i="4"/>
  <c r="I38" i="4"/>
  <c r="I37" i="4"/>
  <c r="I36" i="4"/>
  <c r="I31" i="4"/>
  <c r="I30" i="4"/>
  <c r="I29" i="4"/>
  <c r="I28" i="4"/>
  <c r="I26" i="4"/>
  <c r="I25" i="4"/>
  <c r="I24" i="4"/>
  <c r="I23" i="4"/>
  <c r="C21" i="3"/>
  <c r="C20" i="3"/>
  <c r="C19" i="3"/>
  <c r="C18" i="3"/>
  <c r="C17" i="3"/>
  <c r="C16" i="3"/>
  <c r="C15" i="3"/>
  <c r="C14" i="3"/>
  <c r="N12" i="3"/>
  <c r="M12" i="3"/>
  <c r="L12" i="3"/>
  <c r="K12" i="3"/>
  <c r="J12" i="3"/>
  <c r="I12" i="3"/>
  <c r="H12" i="3"/>
  <c r="G12" i="3"/>
  <c r="F12" i="3"/>
  <c r="E12" i="3"/>
  <c r="D12" i="3"/>
  <c r="C12" i="3"/>
  <c r="B11" i="12" l="1"/>
  <c r="E11" i="12"/>
  <c r="F11" i="12"/>
  <c r="O52" i="2"/>
  <c r="M52" i="2"/>
  <c r="L52" i="2"/>
  <c r="L10" i="13"/>
  <c r="L8" i="13" s="1"/>
  <c r="K10" i="13"/>
  <c r="K8" i="13" s="1"/>
  <c r="J10" i="13"/>
  <c r="I10" i="13"/>
  <c r="H10" i="13"/>
  <c r="H8" i="13" s="1"/>
  <c r="G10" i="13"/>
  <c r="G8" i="13" s="1"/>
  <c r="F10" i="13"/>
  <c r="E10" i="13"/>
  <c r="D10" i="13"/>
  <c r="D8" i="13" s="1"/>
  <c r="C10" i="13"/>
  <c r="C8" i="13" s="1"/>
  <c r="B10" i="13"/>
  <c r="J8" i="13"/>
  <c r="I8" i="13"/>
  <c r="F8" i="13"/>
  <c r="E8" i="13"/>
  <c r="B8" i="13"/>
  <c r="L51" i="2"/>
</calcChain>
</file>

<file path=xl/sharedStrings.xml><?xml version="1.0" encoding="utf-8"?>
<sst xmlns="http://schemas.openxmlformats.org/spreadsheetml/2006/main" count="808" uniqueCount="416">
  <si>
    <t>ⅩⅦ. 시정통계</t>
  </si>
  <si>
    <t xml:space="preserve">  1. 인구추이</t>
  </si>
  <si>
    <t>단위:세대,명</t>
  </si>
  <si>
    <t xml:space="preserve"> </t>
  </si>
  <si>
    <t>연    별</t>
  </si>
  <si>
    <r>
      <t>세 대</t>
    </r>
    <r>
      <rPr>
        <vertAlign val="superscript"/>
        <sz val="11"/>
        <rFont val="바탕체"/>
        <family val="1"/>
        <charset val="129"/>
      </rPr>
      <t>1)</t>
    </r>
  </si>
  <si>
    <t>인                            구</t>
  </si>
  <si>
    <t>인  구
증가율</t>
  </si>
  <si>
    <t>세대당 
인  구
(%)</t>
  </si>
  <si>
    <r>
      <t>65세이상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
고 령 자</t>
    </r>
  </si>
  <si>
    <t>인구밀도</t>
  </si>
  <si>
    <t>총 수</t>
  </si>
  <si>
    <t>한국인</t>
  </si>
  <si>
    <t>외국인</t>
  </si>
  <si>
    <t>면적(㎢)</t>
  </si>
  <si>
    <t>남</t>
  </si>
  <si>
    <t>여</t>
  </si>
  <si>
    <t>1 9 7 3</t>
  </si>
  <si>
    <t>…</t>
  </si>
  <si>
    <t>1 9 7 4</t>
  </si>
  <si>
    <t>1 9 7 5</t>
  </si>
  <si>
    <t>1 9 7 6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</si>
  <si>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</si>
  <si>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</si>
  <si>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</si>
  <si>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</si>
  <si>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</si>
  <si>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</si>
  <si>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</si>
  <si>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</si>
  <si>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</si>
  <si>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</si>
  <si>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</si>
  <si>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</si>
  <si>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</si>
  <si>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</si>
  <si>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</si>
  <si>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</si>
  <si>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</si>
  <si>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</si>
  <si>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</si>
  <si>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1 9 9 6</t>
  </si>
  <si>
    <t>1 9 9 7</t>
  </si>
  <si>
    <t>1 9 9 8</t>
  </si>
  <si>
    <t>1 9 9 9</t>
  </si>
  <si>
    <t>2 0 0 0</t>
  </si>
  <si>
    <t>2 0 0 1</t>
  </si>
  <si>
    <t>2 0 0 2</t>
  </si>
  <si>
    <t>2 0 0 3</t>
  </si>
  <si>
    <t>2 0 0 4</t>
  </si>
  <si>
    <t>2 0 0 5</t>
  </si>
  <si>
    <t>2 0 0 6</t>
  </si>
  <si>
    <t>2 0 0 7</t>
  </si>
  <si>
    <t>2 0 0 8</t>
  </si>
  <si>
    <t>2 0 0 9</t>
  </si>
  <si>
    <t>2 0 1 0</t>
  </si>
  <si>
    <t>2 0 1 1</t>
  </si>
  <si>
    <t>2 0 1 2</t>
  </si>
  <si>
    <t>2 0 1 3</t>
  </si>
  <si>
    <t>2 0 1 4</t>
  </si>
  <si>
    <t>2 0 1 5</t>
    <phoneticPr fontId="8" type="noConversion"/>
  </si>
  <si>
    <t>2 0 1 6</t>
    <phoneticPr fontId="8" type="noConversion"/>
  </si>
  <si>
    <t>2 0 1 7</t>
    <phoneticPr fontId="8" type="noConversion"/>
  </si>
  <si>
    <t>자료:기획조정실,대구시정책기획관실</t>
    <phoneticPr fontId="8" type="noConversion"/>
  </si>
  <si>
    <t xml:space="preserve">  주:1990년까지는 상주인구조사 결과이며, 1991년 이후는 주민등록인구통계 결과임(외국인 포함)</t>
  </si>
  <si>
    <t xml:space="preserve">     1)외국인 세대수 제외('98년부터 적용)</t>
  </si>
  <si>
    <t xml:space="preserve">     2)외국인 제외</t>
  </si>
  <si>
    <t xml:space="preserve">  2. 행정구역</t>
  </si>
  <si>
    <t>단위:개</t>
  </si>
  <si>
    <t>연 별 및 
구 군 별</t>
  </si>
  <si>
    <t>면 적(㎢)</t>
  </si>
  <si>
    <t>구·군</t>
  </si>
  <si>
    <t>읍·면·동</t>
  </si>
  <si>
    <t>통·리</t>
  </si>
  <si>
    <t>반</t>
  </si>
  <si>
    <t>출장소</t>
  </si>
  <si>
    <t>구성비   (%)</t>
  </si>
  <si>
    <t>구</t>
  </si>
  <si>
    <t>군</t>
  </si>
  <si>
    <t>읍</t>
  </si>
  <si>
    <t>면</t>
  </si>
  <si>
    <t>동</t>
  </si>
  <si>
    <t>통</t>
  </si>
  <si>
    <t>리</t>
  </si>
  <si>
    <t>읍·면</t>
  </si>
  <si>
    <t>행정</t>
  </si>
  <si>
    <t>법정</t>
  </si>
  <si>
    <t>2 0 1 2</t>
    <phoneticPr fontId="8" type="noConversion"/>
  </si>
  <si>
    <t>2 0 1 3</t>
    <phoneticPr fontId="8" type="noConversion"/>
  </si>
  <si>
    <t>2 0 1 4</t>
    <phoneticPr fontId="8" type="noConversion"/>
  </si>
  <si>
    <t xml:space="preserve"> 2 0 1 6</t>
    <phoneticPr fontId="8" type="noConversion"/>
  </si>
  <si>
    <t xml:space="preserve"> 2 0 1 7</t>
    <phoneticPr fontId="8" type="noConversion"/>
  </si>
  <si>
    <t>중    구</t>
  </si>
  <si>
    <t>동    구</t>
  </si>
  <si>
    <t>서    구</t>
  </si>
  <si>
    <t>남    구</t>
  </si>
  <si>
    <t>북    구</t>
    <phoneticPr fontId="8" type="noConversion"/>
  </si>
  <si>
    <t>수 성 구</t>
  </si>
  <si>
    <t>달 서 구</t>
  </si>
  <si>
    <t>달 성 군</t>
  </si>
  <si>
    <t>자료:대구시 자치행정과</t>
  </si>
  <si>
    <t xml:space="preserve">  3. 경제활동 인구총괄</t>
  </si>
  <si>
    <t>단위:천명</t>
  </si>
  <si>
    <t>연 별 및  
분 기 별</t>
  </si>
  <si>
    <t>15세이상
인    구</t>
  </si>
  <si>
    <t>경제활동
참 가 율      (%)</t>
  </si>
  <si>
    <t>고용률
(%)</t>
  </si>
  <si>
    <t>실 업 률  (%)</t>
  </si>
  <si>
    <t>경 제 활 동 인 구</t>
  </si>
  <si>
    <t>비 경 제  활 동 인 구</t>
  </si>
  <si>
    <t>취 업 자</t>
  </si>
  <si>
    <t>실 업 자</t>
  </si>
  <si>
    <t>가사·육아</t>
  </si>
  <si>
    <t>통    학</t>
  </si>
  <si>
    <r>
      <t>기  타</t>
    </r>
    <r>
      <rPr>
        <vertAlign val="superscript"/>
        <sz val="11"/>
        <rFont val="바탕체"/>
        <family val="1"/>
        <charset val="129"/>
      </rPr>
      <t>1)</t>
    </r>
    <rPh sb="0" eb="2">
      <t>기타</t>
    </rPh>
    <phoneticPr fontId="8" type="noConversion"/>
  </si>
  <si>
    <t>합              계</t>
  </si>
  <si>
    <t>2017. 1/4</t>
    <phoneticPr fontId="8" type="noConversion"/>
  </si>
  <si>
    <t>남자</t>
  </si>
  <si>
    <t>여자</t>
  </si>
  <si>
    <t xml:space="preserve">  4. 연령별 취업자</t>
  </si>
  <si>
    <t xml:space="preserve">  </t>
  </si>
  <si>
    <t>합  계</t>
  </si>
  <si>
    <t>15∼19</t>
  </si>
  <si>
    <t>20∼24</t>
  </si>
  <si>
    <t>25∼29</t>
  </si>
  <si>
    <t>30∼34</t>
  </si>
  <si>
    <t>35∼39</t>
  </si>
  <si>
    <t>40∼44</t>
  </si>
  <si>
    <t>45∼49</t>
  </si>
  <si>
    <t>50∼54</t>
  </si>
  <si>
    <t>55∼59</t>
  </si>
  <si>
    <t>60~64</t>
  </si>
  <si>
    <t>65세이상</t>
  </si>
  <si>
    <t>합</t>
  </si>
  <si>
    <t>계</t>
  </si>
  <si>
    <t>2 0 1 5</t>
  </si>
  <si>
    <t>자</t>
  </si>
  <si>
    <t xml:space="preserve">  5. 교육정도별 취업자</t>
  </si>
  <si>
    <t>연 별 및
분 기 별</t>
  </si>
  <si>
    <t>초등학교 졸 이하</t>
  </si>
  <si>
    <t>중 졸</t>
  </si>
  <si>
    <t>고  졸</t>
  </si>
  <si>
    <t>대졸이상</t>
  </si>
  <si>
    <t xml:space="preserve">  6. 산업별 취업자</t>
  </si>
  <si>
    <t>단위:천명,%</t>
  </si>
  <si>
    <t>연 별 및   분 기 별</t>
  </si>
  <si>
    <t>합    계</t>
  </si>
  <si>
    <t>농림어업</t>
  </si>
  <si>
    <t xml:space="preserve">     광업·제조업</t>
  </si>
  <si>
    <t xml:space="preserve">     사회 간접 자본  및 기타서비스업</t>
  </si>
  <si>
    <t>제 조 업</t>
  </si>
  <si>
    <t>건 설 업</t>
  </si>
  <si>
    <t>도소매·
 음식
 숙박업</t>
  </si>
  <si>
    <t>전기·운수
 통신·금융</t>
  </si>
  <si>
    <t>사업·개인
 공공서비스 
 및 기타</t>
  </si>
  <si>
    <t>구성비</t>
  </si>
  <si>
    <t xml:space="preserve">     2/4</t>
  </si>
  <si>
    <t xml:space="preserve">     3/4</t>
  </si>
  <si>
    <t xml:space="preserve">     4/4</t>
  </si>
  <si>
    <t xml:space="preserve">  7. 직업별 취업자</t>
  </si>
  <si>
    <t>합     계</t>
  </si>
  <si>
    <t>관리자</t>
  </si>
  <si>
    <t>전문가 및 관련종사자</t>
  </si>
  <si>
    <t>사무종사자</t>
  </si>
  <si>
    <t>서비스종사자</t>
  </si>
  <si>
    <t>판매종사자</t>
  </si>
  <si>
    <t>농림어업숙련종사자</t>
  </si>
  <si>
    <t>기능원 및 관련기능</t>
  </si>
  <si>
    <t>장치, 기계조작 및</t>
  </si>
  <si>
    <t>단순노무종사자</t>
  </si>
  <si>
    <t>종사자</t>
  </si>
  <si>
    <t>조립종사자</t>
  </si>
  <si>
    <t>총</t>
    <phoneticPr fontId="8" type="noConversion"/>
  </si>
  <si>
    <t>계</t>
    <phoneticPr fontId="8" type="noConversion"/>
  </si>
  <si>
    <t xml:space="preserve">여 </t>
  </si>
  <si>
    <t xml:space="preserve">  8. 수출입 통관실적</t>
  </si>
  <si>
    <t>단위:천불</t>
  </si>
  <si>
    <t>연 별 및</t>
  </si>
  <si>
    <t>총      액</t>
  </si>
  <si>
    <t>수      출</t>
  </si>
  <si>
    <t>수      입</t>
  </si>
  <si>
    <t>수 출 입 
초 과</t>
  </si>
  <si>
    <t>월    별</t>
  </si>
  <si>
    <t>(A + B)</t>
  </si>
  <si>
    <t>(A)</t>
  </si>
  <si>
    <t>(B)</t>
  </si>
  <si>
    <t>(A - B)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</si>
  <si>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</si>
  <si>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</si>
  <si>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</si>
  <si>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</si>
  <si>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</si>
  <si>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</si>
  <si>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</si>
  <si>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</si>
  <si>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</si>
  <si>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10월</t>
  </si>
  <si>
    <t>11월</t>
  </si>
  <si>
    <t>12월</t>
  </si>
  <si>
    <t xml:space="preserve">  8-1. 수출실적</t>
  </si>
  <si>
    <t>연 별 및
월    별</t>
  </si>
  <si>
    <t>식품 및
산 동물</t>
  </si>
  <si>
    <t>음료 및 담배</t>
  </si>
  <si>
    <t>비식용 원재료
(연료제외)</t>
  </si>
  <si>
    <t>광물성연료,
윤활유및관련물질</t>
  </si>
  <si>
    <t>동식물성 유지 및 왁스</t>
  </si>
  <si>
    <t>화학물 및
관련제품</t>
  </si>
  <si>
    <t>재료별
제조제품</t>
  </si>
  <si>
    <t>기계 및
운수장비</t>
  </si>
  <si>
    <t>기   타
제조제품</t>
  </si>
  <si>
    <t>달리 분류되지 않은 상품 및
 취급물</t>
  </si>
  <si>
    <t xml:space="preserve">  주:통관기준, SITC분류에 따라 구분</t>
  </si>
  <si>
    <t xml:space="preserve"> 8-2. 수입실적</t>
  </si>
  <si>
    <t>비식용
원재료
(연료제외)</t>
  </si>
  <si>
    <t>광물성 연료,
윤활유및관련물질</t>
  </si>
  <si>
    <t>동식물성 
유지 및 왁스</t>
  </si>
  <si>
    <t>기    타
제조제품</t>
  </si>
  <si>
    <t>달리 분류되지 않은 상품 
및 취급물</t>
  </si>
  <si>
    <t xml:space="preserve">2 0 1 2 </t>
  </si>
  <si>
    <t xml:space="preserve">  9. 공무원 총괄</t>
  </si>
  <si>
    <t>단위:명</t>
  </si>
  <si>
    <t>연 별 및  
직 능 별</t>
  </si>
  <si>
    <t>본  청</t>
  </si>
  <si>
    <t>시의회사무처,직속기관 
및 시 사업소</t>
  </si>
  <si>
    <t>동·읍·면</t>
  </si>
  <si>
    <t>소방서</t>
  </si>
  <si>
    <t xml:space="preserve"> 2 0 1 2 </t>
  </si>
  <si>
    <t xml:space="preserve"> 2 0 1 3 </t>
  </si>
  <si>
    <t>자료:정책기획관실</t>
  </si>
  <si>
    <t xml:space="preserve">   10. 일기일수</t>
  </si>
  <si>
    <t>단위 : 일</t>
  </si>
  <si>
    <t>연별 및 
월별</t>
  </si>
  <si>
    <t>맑  음</t>
  </si>
  <si>
    <t>구름조금</t>
  </si>
  <si>
    <t>구름많음</t>
  </si>
  <si>
    <t>흐  림</t>
  </si>
  <si>
    <t>강  수</t>
  </si>
  <si>
    <t>서  리</t>
  </si>
  <si>
    <t>안  개</t>
  </si>
  <si>
    <t>눈</t>
  </si>
  <si>
    <t>뇌  전</t>
  </si>
  <si>
    <t>폭  풍</t>
  </si>
  <si>
    <t>황  사</t>
  </si>
  <si>
    <t>10 월</t>
  </si>
  <si>
    <t>11 월</t>
  </si>
  <si>
    <t>12 월</t>
  </si>
  <si>
    <t>자료:대구기상대(대구시 전체 현황임)</t>
  </si>
  <si>
    <t xml:space="preserve">  주:1. 맑은날은 일평균운량이 2.4이하, 흐린날은 일평균운량이 7.5이상인 날의 수를 말하고, 강수일은 강수량이 0.1㎜이상인 날의 수를 말하며, 
        폭풍일수는 최대풍속이 13.9㎧이상인 날의수를 말함</t>
    <phoneticPr fontId="8" type="noConversion"/>
  </si>
  <si>
    <t xml:space="preserve">     2. 2014년 기상자료 : 대구(지점번호 176) 신청사(효목동)기준, 현재는 지점번호(143)으로 변경사용</t>
  </si>
  <si>
    <t xml:space="preserve">   11. 기상개황</t>
  </si>
  <si>
    <t>연별및
월별</t>
  </si>
  <si>
    <t>기    온 (℃)</t>
  </si>
  <si>
    <t>강 수 량(mm)</t>
  </si>
  <si>
    <t>상대습도(%)</t>
  </si>
  <si>
    <t>평    균
해면기압
(hPa)</t>
  </si>
  <si>
    <t>이슬점  
온  도(℃)</t>
  </si>
  <si>
    <t>평균운량 
(1/10)</t>
  </si>
  <si>
    <t>일조시간</t>
  </si>
  <si>
    <t>최  심  
신적설(cm)</t>
  </si>
  <si>
    <t>바  람(m/s)</t>
  </si>
  <si>
    <t>평  균</t>
  </si>
  <si>
    <t>평균최고</t>
  </si>
  <si>
    <t>최고극값</t>
  </si>
  <si>
    <t>평균최저</t>
  </si>
  <si>
    <t>최저극값</t>
  </si>
  <si>
    <t>최  소</t>
  </si>
  <si>
    <t>평균풍속</t>
  </si>
  <si>
    <t>최대풍속</t>
  </si>
  <si>
    <t>최    대
순간풍속</t>
  </si>
  <si>
    <t xml:space="preserve"> 2 월 </t>
  </si>
  <si>
    <t>자료:대구기상대(대구시 전체현황임)</t>
  </si>
  <si>
    <t xml:space="preserve"> 주:1. 평균기온 및 평균습도는 매일 3시,6시,9시,12시,15시,18시,21시,24시의 8회 관측치를 산출평균한 것임</t>
  </si>
  <si>
    <t xml:space="preserve">    2. 2014년 기상자료 : 대구(지점번호 176) 신청사(효목동)기준, 현재는 지점번호(143)으로 변경사용</t>
  </si>
  <si>
    <t xml:space="preserve">   11-1. 기 상 요 소 별  장 기 개 황</t>
  </si>
  <si>
    <t>기 상 별</t>
  </si>
  <si>
    <t>단위</t>
  </si>
  <si>
    <t>1 9 0 7 ∼ 2 0 1 0(103년간)</t>
  </si>
  <si>
    <t>연 별</t>
  </si>
  <si>
    <t>기 온 (℃)</t>
  </si>
  <si>
    <t>강수량</t>
  </si>
  <si>
    <t>적설량</t>
  </si>
  <si>
    <t>연최다(고)</t>
  </si>
  <si>
    <t>연최소(저)</t>
  </si>
  <si>
    <t>최고극값</t>
    <phoneticPr fontId="8" type="noConversion"/>
  </si>
  <si>
    <t>(㎜)</t>
  </si>
  <si>
    <t>연월일</t>
  </si>
  <si>
    <t>(㎝)</t>
  </si>
  <si>
    <t>맑    음</t>
  </si>
  <si>
    <t>일</t>
  </si>
  <si>
    <t>1907 ~ 2009</t>
  </si>
  <si>
    <t>1942. 8</t>
  </si>
  <si>
    <t>1923. 1</t>
  </si>
  <si>
    <t>1998.9.30</t>
  </si>
  <si>
    <t>1953.1.18</t>
  </si>
  <si>
    <t>흐    림</t>
  </si>
  <si>
    <t>1907 ~ 1909</t>
  </si>
  <si>
    <t>1908. 8</t>
  </si>
  <si>
    <t>1907. 2</t>
  </si>
  <si>
    <t>1909.8.15</t>
  </si>
  <si>
    <t>1908.12.5</t>
  </si>
  <si>
    <t>강    수</t>
  </si>
  <si>
    <t>1913, 1994</t>
  </si>
  <si>
    <t>1910 ~ 1919</t>
  </si>
  <si>
    <t>1915. 8</t>
  </si>
  <si>
    <t>1915. 1</t>
  </si>
  <si>
    <t>1915.9.6</t>
  </si>
  <si>
    <t xml:space="preserve">1919.1.24 </t>
  </si>
  <si>
    <t>강 수 량</t>
  </si>
  <si>
    <t>㎜</t>
  </si>
  <si>
    <t>1,564.6</t>
  </si>
  <si>
    <t>1920 ~ 1929</t>
  </si>
  <si>
    <t>1927. 7</t>
  </si>
  <si>
    <t>1926.7.18</t>
  </si>
  <si>
    <t>1923.1.15</t>
  </si>
  <si>
    <t>1930 ~ 1939</t>
  </si>
  <si>
    <t>1939. 7</t>
  </si>
  <si>
    <t>1936. 2</t>
  </si>
  <si>
    <t>1934.7.19</t>
  </si>
  <si>
    <t>1932.1.1</t>
  </si>
  <si>
    <t>서    리</t>
  </si>
  <si>
    <t>1940 ~ 1949</t>
  </si>
  <si>
    <t>1943. 1</t>
  </si>
  <si>
    <t>1948.7.30</t>
  </si>
  <si>
    <t>1947.11.28</t>
  </si>
  <si>
    <t>폭    풍</t>
  </si>
  <si>
    <t>1958, 1975, 1989</t>
  </si>
  <si>
    <t>1950 ~ 1959</t>
  </si>
  <si>
    <t>1956. 8</t>
  </si>
  <si>
    <t>1953. 1</t>
  </si>
  <si>
    <t>1959.8.31</t>
  </si>
  <si>
    <t>1990, 1994~1996</t>
  </si>
  <si>
    <t>1998, 2000, 2001</t>
  </si>
  <si>
    <t>1960 ~ 1969</t>
  </si>
  <si>
    <t>1966. 8</t>
  </si>
  <si>
    <t>1967. 1</t>
  </si>
  <si>
    <t>1968.8.16</t>
  </si>
  <si>
    <t>1965.1.29</t>
  </si>
  <si>
    <t>2004~2013</t>
  </si>
  <si>
    <t>기    온</t>
  </si>
  <si>
    <t>℃</t>
  </si>
  <si>
    <t>적 설 량</t>
  </si>
  <si>
    <t>㎝</t>
  </si>
  <si>
    <t>1918, 2007</t>
  </si>
  <si>
    <t>1980 ~ 1989</t>
  </si>
  <si>
    <t>1984. 8</t>
  </si>
  <si>
    <t>1981. 2</t>
  </si>
  <si>
    <t>1982.8.14</t>
  </si>
  <si>
    <t>1981.1.24</t>
  </si>
  <si>
    <t>m/s</t>
  </si>
  <si>
    <t>1990 ~ 1999</t>
  </si>
  <si>
    <t>1994. 7</t>
  </si>
  <si>
    <t>1991. 2</t>
  </si>
  <si>
    <t>1994.2.11</t>
  </si>
  <si>
    <t>시간</t>
  </si>
  <si>
    <t>1942</t>
  </si>
  <si>
    <t>2 0 1 7</t>
    <phoneticPr fontId="8" type="noConversion"/>
  </si>
  <si>
    <t xml:space="preserve">      2/4</t>
    <phoneticPr fontId="8" type="noConversion"/>
  </si>
  <si>
    <t xml:space="preserve">      3/4</t>
    <phoneticPr fontId="8" type="noConversion"/>
  </si>
  <si>
    <t xml:space="preserve">      4/4</t>
    <phoneticPr fontId="8" type="noConversion"/>
  </si>
  <si>
    <t xml:space="preserve">      2/4</t>
    <phoneticPr fontId="8" type="noConversion"/>
  </si>
  <si>
    <t xml:space="preserve">      3/4</t>
    <phoneticPr fontId="8" type="noConversion"/>
  </si>
  <si>
    <t>2017. 1/4</t>
    <phoneticPr fontId="8" type="noConversion"/>
  </si>
  <si>
    <t xml:space="preserve">      4/4</t>
    <phoneticPr fontId="8" type="noConversion"/>
  </si>
  <si>
    <t>자료:「경제활동인구조사」,「지역별고용조사」통계청고용통계과</t>
  </si>
  <si>
    <t xml:space="preserve">  주:1)정규교육기관 재학,입시학원 수강,취업을 위한 학원,기관수강 등을 포함</t>
    <phoneticPr fontId="8" type="noConversion"/>
  </si>
  <si>
    <t>2 0 1 6</t>
  </si>
  <si>
    <t>2 0 1 7</t>
    <phoneticPr fontId="8" type="noConversion"/>
  </si>
  <si>
    <t>2017. 1/4</t>
    <phoneticPr fontId="8" type="noConversion"/>
  </si>
  <si>
    <t xml:space="preserve">      3/4</t>
    <phoneticPr fontId="8" type="noConversion"/>
  </si>
  <si>
    <t xml:space="preserve">      4/4</t>
    <phoneticPr fontId="8" type="noConversion"/>
  </si>
  <si>
    <t>2 0 1 7</t>
    <phoneticPr fontId="8" type="noConversion"/>
  </si>
  <si>
    <t>2017. 1/4</t>
    <phoneticPr fontId="8" type="noConversion"/>
  </si>
  <si>
    <t xml:space="preserve">      2/4</t>
    <phoneticPr fontId="8" type="noConversion"/>
  </si>
  <si>
    <t xml:space="preserve">      3/4</t>
    <phoneticPr fontId="8" type="noConversion"/>
  </si>
  <si>
    <t xml:space="preserve">      4/4</t>
    <phoneticPr fontId="8" type="noConversion"/>
  </si>
  <si>
    <t>2 0 1 7</t>
    <phoneticPr fontId="8" type="noConversion"/>
  </si>
  <si>
    <t>2017. 1/4</t>
    <phoneticPr fontId="8" type="noConversion"/>
  </si>
  <si>
    <t xml:space="preserve">      3/4</t>
    <phoneticPr fontId="8" type="noConversion"/>
  </si>
  <si>
    <t xml:space="preserve">      4/4</t>
    <phoneticPr fontId="8" type="noConversion"/>
  </si>
  <si>
    <t>자료:「경제활동인구조사」통계청 고용통계과</t>
    <phoneticPr fontId="8" type="noConversion"/>
  </si>
  <si>
    <t>2 0 1 7</t>
    <phoneticPr fontId="8" type="noConversion"/>
  </si>
  <si>
    <t>자료:「경제활동인구조사」통계청 고용통계과</t>
    <phoneticPr fontId="8" type="noConversion"/>
  </si>
  <si>
    <t>2 0 1 7</t>
    <phoneticPr fontId="8" type="noConversion"/>
  </si>
  <si>
    <t xml:space="preserve"> 2016. 1/4</t>
  </si>
  <si>
    <t xml:space="preserve"> 2017. 1/4</t>
    <phoneticPr fontId="8" type="noConversion"/>
  </si>
  <si>
    <t>2 0 1 7</t>
    <phoneticPr fontId="8" type="noConversion"/>
  </si>
  <si>
    <t>2017. 1/4</t>
    <phoneticPr fontId="8" type="noConversion"/>
  </si>
  <si>
    <t xml:space="preserve">      2/4</t>
    <phoneticPr fontId="8" type="noConversion"/>
  </si>
  <si>
    <t xml:space="preserve">      3/4</t>
    <phoneticPr fontId="8" type="noConversion"/>
  </si>
  <si>
    <t>정 무 직</t>
    <phoneticPr fontId="8" type="noConversion"/>
  </si>
  <si>
    <t>별 정 직</t>
    <phoneticPr fontId="8" type="noConversion"/>
  </si>
  <si>
    <t>특 정 직</t>
    <phoneticPr fontId="8" type="noConversion"/>
  </si>
  <si>
    <t>고위공무원</t>
    <phoneticPr fontId="8" type="noConversion"/>
  </si>
  <si>
    <t>일 반 직</t>
    <phoneticPr fontId="8" type="noConversion"/>
  </si>
  <si>
    <t>연 구 관</t>
    <phoneticPr fontId="8" type="noConversion"/>
  </si>
  <si>
    <t>연 구 사</t>
    <phoneticPr fontId="8" type="noConversion"/>
  </si>
  <si>
    <t>지 도 관</t>
    <phoneticPr fontId="8" type="noConversion"/>
  </si>
  <si>
    <t>지 도 사</t>
    <phoneticPr fontId="8" type="noConversion"/>
  </si>
  <si>
    <t xml:space="preserve"> 기 능 직</t>
    <phoneticPr fontId="8" type="noConversion"/>
  </si>
  <si>
    <t>자료:정책기획관</t>
    <phoneticPr fontId="8" type="noConversion"/>
  </si>
  <si>
    <t xml:space="preserve">  주:1.( )는 국가직공무원수 임</t>
    <phoneticPr fontId="8" type="noConversion"/>
  </si>
  <si>
    <t xml:space="preserve">     2.전문직은 일반직에 포함되어 있음</t>
    <phoneticPr fontId="8" type="noConversion"/>
  </si>
  <si>
    <t>자료:한국무역협회</t>
    <phoneticPr fontId="8" type="noConversion"/>
  </si>
  <si>
    <t xml:space="preserve">  주:통관기준, 사업체소재지 기준</t>
    <phoneticPr fontId="8" type="noConversion"/>
  </si>
  <si>
    <t>자료:한국무역협회</t>
    <phoneticPr fontId="8" type="noConversion"/>
  </si>
  <si>
    <t xml:space="preserve"> 주:통관기준, SITC분류에 따라 구분</t>
    <phoneticPr fontId="8" type="noConversion"/>
  </si>
  <si>
    <t>2000 ~ 2009</t>
    <phoneticPr fontId="8" type="noConversion"/>
  </si>
  <si>
    <t>2006. 8</t>
    <phoneticPr fontId="8" type="noConversion"/>
  </si>
  <si>
    <t>2004. 1</t>
    <phoneticPr fontId="8" type="noConversion"/>
  </si>
  <si>
    <t>2003.9.12</t>
    <phoneticPr fontId="8" type="noConversion"/>
  </si>
  <si>
    <t>2003.1.22</t>
    <phoneticPr fontId="8" type="noConversion"/>
  </si>
  <si>
    <t>2010 ~ 2017</t>
    <phoneticPr fontId="8" type="noConversion"/>
  </si>
  <si>
    <t>2017. 7</t>
    <phoneticPr fontId="8" type="noConversion"/>
  </si>
  <si>
    <t>2011. 1</t>
    <phoneticPr fontId="8" type="noConversion"/>
  </si>
  <si>
    <t>2011.7.9</t>
    <phoneticPr fontId="8" type="noConversion"/>
  </si>
  <si>
    <t>2012.12.28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</si>
</sst>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.00_ "/>
    <numFmt numFmtId="178" formatCode="0.00_ "/>
    <numFmt numFmtId="179" formatCode="#,##0;[Red]#,##0"/>
    <numFmt numFmtId="180" formatCode="_-* #,##0.00_-;\-* #,##0.00_-;_-* &quot;-&quot;_-;_-@_-"/>
    <numFmt numFmtId="181" formatCode="0.000_ "/>
    <numFmt numFmtId="182" formatCode="#,##0_);[Red]\(#,##0\)"/>
    <numFmt numFmtId="183" formatCode="_-* #,##0.0_-;\-* #,##0.0_-;_-* &quot;-&quot;?_-;_-@_-"/>
    <numFmt numFmtId="184" formatCode="0_ "/>
    <numFmt numFmtId="185" formatCode="#,##0.0_ "/>
    <numFmt numFmtId="186" formatCode="#,##0_);\(#,##0\)"/>
    <numFmt numFmtId="187" formatCode="0.0_ "/>
    <numFmt numFmtId="188" formatCode="#,##0;\-#,##0;&quot; &quot;"/>
    <numFmt numFmtId="189" formatCode="0_);[Red]\(0\)"/>
    <numFmt numFmtId="190" formatCode="#,##0;\-#,##0;&quot;-&quot;"/>
    <numFmt numFmtId="191" formatCode="\(#,##0\)"/>
    <numFmt numFmtId="192" formatCode="\(0\)"/>
    <numFmt numFmtId="193" formatCode="#,##0;\-#,##0;&quot;-&quot;;"/>
    <numFmt numFmtId="194" formatCode="\(#,##0\);\(&quot;-&quot;#,##0\);\(\ \ \);"/>
    <numFmt numFmtId="195" formatCode="_-* #,##0.0_-;\-* #,##0.0_-;_-* &quot;-&quot;_-;_-@_-"/>
    <numFmt numFmtId="196" formatCode="#,##0.0\ ;\-#,##0.0\ ;0\ ;"/>
    <numFmt numFmtId="197" formatCode="0.0"/>
    <numFmt numFmtId="198" formatCode="0.0;[Red]0.0"/>
    <numFmt numFmtId="199" formatCode="#,##0.0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b/>
      <sz val="14"/>
      <name val="바탕체"/>
      <family val="1"/>
      <charset val="129"/>
    </font>
    <font>
      <b/>
      <sz val="12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"/>
      <family val="1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6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5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42" fontId="7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42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78">
    <xf numFmtId="0" fontId="0" fillId="0" borderId="0" xfId="0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176" fontId="3" fillId="3" borderId="0" xfId="0" applyNumberFormat="1" applyFont="1" applyFill="1" applyAlignment="1"/>
    <xf numFmtId="0" fontId="5" fillId="3" borderId="0" xfId="0" applyFont="1" applyFill="1" applyAlignment="1">
      <alignment horizontal="left"/>
    </xf>
    <xf numFmtId="0" fontId="3" fillId="3" borderId="0" xfId="0" applyFont="1" applyFill="1" applyAlignment="1"/>
    <xf numFmtId="177" fontId="3" fillId="3" borderId="0" xfId="0" applyNumberFormat="1" applyFont="1" applyFill="1" applyAlignment="1"/>
    <xf numFmtId="176" fontId="3" fillId="3" borderId="0" xfId="0" applyNumberFormat="1" applyFont="1" applyFill="1" applyBorder="1" applyAlignment="1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177" fontId="3" fillId="3" borderId="0" xfId="0" applyNumberFormat="1" applyFont="1" applyFill="1" applyAlignment="1">
      <alignment horizontal="left"/>
    </xf>
    <xf numFmtId="0" fontId="0" fillId="3" borderId="0" xfId="0" applyFill="1" applyAlignment="1"/>
    <xf numFmtId="176" fontId="3" fillId="4" borderId="4" xfId="0" applyNumberFormat="1" applyFont="1" applyFill="1" applyBorder="1" applyAlignment="1"/>
    <xf numFmtId="0" fontId="3" fillId="4" borderId="4" xfId="0" applyFont="1" applyFill="1" applyBorder="1" applyAlignment="1">
      <alignment horizontal="fill" vertical="center"/>
    </xf>
    <xf numFmtId="0" fontId="3" fillId="4" borderId="5" xfId="0" applyFont="1" applyFill="1" applyBorder="1" applyAlignment="1">
      <alignment horizontal="fill" vertical="center"/>
    </xf>
    <xf numFmtId="176" fontId="3" fillId="3" borderId="0" xfId="0" applyNumberFormat="1" applyFont="1" applyFill="1" applyAlignment="1">
      <alignment vertical="center"/>
    </xf>
    <xf numFmtId="0" fontId="3" fillId="0" borderId="7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41" fontId="3" fillId="0" borderId="0" xfId="3" applyFont="1" applyFill="1" applyBorder="1" applyAlignment="1">
      <alignment horizontal="right" vertical="center"/>
    </xf>
    <xf numFmtId="177" fontId="3" fillId="0" borderId="0" xfId="2" applyNumberFormat="1" applyFont="1" applyFill="1" applyBorder="1" applyAlignment="1">
      <alignment horizontal="right" vertical="center"/>
    </xf>
    <xf numFmtId="43" fontId="3" fillId="0" borderId="0" xfId="3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right" vertical="center"/>
    </xf>
    <xf numFmtId="4" fontId="3" fillId="0" borderId="0" xfId="2" applyNumberFormat="1" applyFont="1" applyFill="1" applyBorder="1" applyAlignment="1">
      <alignment horizontal="right" vertical="center"/>
    </xf>
    <xf numFmtId="4" fontId="3" fillId="0" borderId="0" xfId="4" applyNumberFormat="1" applyFont="1" applyFill="1" applyBorder="1" applyAlignment="1">
      <alignment horizontal="right" vertical="center"/>
    </xf>
    <xf numFmtId="4" fontId="3" fillId="0" borderId="0" xfId="4" applyNumberFormat="1" applyFont="1" applyFill="1" applyBorder="1" applyAlignment="1">
      <alignment vertical="center"/>
    </xf>
    <xf numFmtId="3" fontId="3" fillId="0" borderId="7" xfId="2" applyNumberFormat="1" applyFont="1" applyFill="1" applyBorder="1" applyAlignment="1">
      <alignment horizontal="center" vertical="center"/>
    </xf>
    <xf numFmtId="179" fontId="3" fillId="0" borderId="0" xfId="2" applyNumberFormat="1" applyFont="1" applyFill="1" applyBorder="1" applyAlignment="1">
      <alignment horizontal="right" vertical="center"/>
    </xf>
    <xf numFmtId="41" fontId="3" fillId="0" borderId="0" xfId="3" applyNumberFormat="1" applyFont="1" applyFill="1" applyBorder="1" applyAlignment="1">
      <alignment horizontal="right" vertical="center"/>
    </xf>
    <xf numFmtId="179" fontId="3" fillId="0" borderId="0" xfId="3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vertical="center"/>
    </xf>
    <xf numFmtId="41" fontId="3" fillId="0" borderId="0" xfId="3" applyFont="1" applyFill="1" applyAlignment="1">
      <alignment horizontal="right" vertical="center"/>
    </xf>
    <xf numFmtId="178" fontId="3" fillId="0" borderId="0" xfId="3" applyNumberFormat="1" applyFont="1" applyFill="1" applyAlignment="1">
      <alignment horizontal="right" vertical="center"/>
    </xf>
    <xf numFmtId="180" fontId="3" fillId="0" borderId="0" xfId="3" applyNumberFormat="1" applyFont="1" applyFill="1" applyBorder="1" applyAlignment="1">
      <alignment vertical="center"/>
    </xf>
    <xf numFmtId="176" fontId="3" fillId="0" borderId="0" xfId="2" applyNumberFormat="1" applyFont="1" applyFill="1" applyAlignment="1">
      <alignment horizontal="right" vertical="center"/>
    </xf>
    <xf numFmtId="3" fontId="3" fillId="0" borderId="7" xfId="5" applyNumberFormat="1" applyFont="1" applyFill="1" applyBorder="1" applyAlignment="1">
      <alignment horizontal="center" vertical="center"/>
    </xf>
    <xf numFmtId="3" fontId="3" fillId="0" borderId="0" xfId="5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/>
    <xf numFmtId="176" fontId="3" fillId="0" borderId="0" xfId="5" applyNumberFormat="1" applyFont="1" applyFill="1" applyAlignment="1">
      <alignment vertical="center"/>
    </xf>
    <xf numFmtId="0" fontId="0" fillId="3" borderId="0" xfId="0" applyFill="1" applyBorder="1" applyAlignment="1"/>
    <xf numFmtId="3" fontId="3" fillId="0" borderId="0" xfId="3" applyNumberFormat="1" applyFont="1" applyFill="1" applyAlignment="1">
      <alignment horizontal="right" vertical="center"/>
    </xf>
    <xf numFmtId="41" fontId="3" fillId="0" borderId="0" xfId="3" applyFont="1" applyFill="1" applyBorder="1" applyAlignment="1">
      <alignment vertical="center"/>
    </xf>
    <xf numFmtId="178" fontId="3" fillId="3" borderId="0" xfId="6" applyNumberFormat="1" applyFont="1" applyFill="1" applyAlignment="1"/>
    <xf numFmtId="178" fontId="3" fillId="3" borderId="0" xfId="6" applyNumberFormat="1" applyFont="1" applyFill="1" applyAlignment="1">
      <alignment vertical="center"/>
    </xf>
    <xf numFmtId="176" fontId="3" fillId="0" borderId="0" xfId="5" applyNumberFormat="1" applyFont="1" applyFill="1" applyBorder="1" applyAlignment="1">
      <alignment vertical="center"/>
    </xf>
    <xf numFmtId="4" fontId="3" fillId="0" borderId="0" xfId="5" applyNumberFormat="1" applyFont="1" applyFill="1" applyBorder="1" applyAlignment="1">
      <alignment vertical="center"/>
    </xf>
    <xf numFmtId="3" fontId="3" fillId="0" borderId="9" xfId="5" applyNumberFormat="1" applyFont="1" applyFill="1" applyBorder="1" applyAlignment="1">
      <alignment vertical="center"/>
    </xf>
    <xf numFmtId="3" fontId="3" fillId="0" borderId="0" xfId="5" applyNumberFormat="1" applyFont="1" applyFill="1" applyBorder="1" applyAlignment="1">
      <alignment horizontal="right" vertical="center"/>
    </xf>
    <xf numFmtId="181" fontId="3" fillId="0" borderId="0" xfId="3" applyNumberFormat="1" applyFont="1" applyFill="1" applyAlignment="1">
      <alignment horizontal="right" vertical="center"/>
    </xf>
    <xf numFmtId="41" fontId="3" fillId="0" borderId="0" xfId="5" applyNumberFormat="1" applyFont="1" applyFill="1" applyBorder="1" applyAlignment="1">
      <alignment horizontal="right" vertical="center"/>
    </xf>
    <xf numFmtId="4" fontId="3" fillId="0" borderId="0" xfId="5" applyNumberFormat="1" applyFont="1" applyFill="1" applyBorder="1" applyAlignment="1">
      <alignment horizontal="right" vertical="center"/>
    </xf>
    <xf numFmtId="0" fontId="3" fillId="0" borderId="7" xfId="5" applyFont="1" applyFill="1" applyBorder="1" applyAlignment="1">
      <alignment horizontal="center" vertical="center"/>
    </xf>
    <xf numFmtId="41" fontId="3" fillId="0" borderId="0" xfId="5" applyNumberFormat="1" applyFont="1" applyFill="1" applyBorder="1" applyAlignment="1">
      <alignment vertical="center"/>
    </xf>
    <xf numFmtId="177" fontId="3" fillId="0" borderId="0" xfId="3" applyNumberFormat="1" applyFont="1" applyFill="1" applyAlignment="1">
      <alignment horizontal="right" vertical="center"/>
    </xf>
    <xf numFmtId="43" fontId="3" fillId="0" borderId="0" xfId="5" applyNumberFormat="1" applyFont="1" applyFill="1" applyBorder="1" applyAlignment="1">
      <alignment vertical="center"/>
    </xf>
    <xf numFmtId="179" fontId="3" fillId="0" borderId="9" xfId="5" applyNumberFormat="1" applyFont="1" applyFill="1" applyBorder="1" applyAlignment="1">
      <alignment vertical="center"/>
    </xf>
    <xf numFmtId="179" fontId="3" fillId="0" borderId="0" xfId="5" applyNumberFormat="1" applyFont="1" applyFill="1" applyBorder="1" applyAlignment="1">
      <alignment vertical="center"/>
    </xf>
    <xf numFmtId="177" fontId="3" fillId="0" borderId="0" xfId="3" applyNumberFormat="1" applyFont="1" applyFill="1" applyBorder="1" applyAlignment="1">
      <alignment horizontal="right" vertical="center"/>
    </xf>
    <xf numFmtId="182" fontId="3" fillId="0" borderId="0" xfId="5" applyNumberFormat="1" applyFont="1" applyFill="1" applyBorder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0" borderId="9" xfId="7" applyNumberFormat="1" applyFont="1" applyFill="1" applyBorder="1" applyAlignment="1">
      <alignment vertical="center"/>
    </xf>
    <xf numFmtId="3" fontId="3" fillId="0" borderId="0" xfId="7" applyNumberFormat="1" applyFont="1" applyFill="1" applyBorder="1" applyAlignment="1">
      <alignment vertical="center"/>
    </xf>
    <xf numFmtId="182" fontId="3" fillId="0" borderId="0" xfId="7" applyNumberFormat="1" applyFont="1" applyFill="1" applyBorder="1" applyAlignment="1">
      <alignment vertical="center"/>
    </xf>
    <xf numFmtId="41" fontId="3" fillId="0" borderId="0" xfId="7" applyNumberFormat="1" applyFont="1" applyFill="1" applyBorder="1" applyAlignment="1">
      <alignment vertical="center"/>
    </xf>
    <xf numFmtId="0" fontId="3" fillId="0" borderId="0" xfId="7" applyFont="1" applyFill="1" applyBorder="1" applyAlignment="1">
      <alignment vertical="center"/>
    </xf>
    <xf numFmtId="0" fontId="3" fillId="0" borderId="10" xfId="5" applyFont="1" applyFill="1" applyBorder="1" applyAlignment="1">
      <alignment horizontal="center" vertical="center"/>
    </xf>
    <xf numFmtId="41" fontId="3" fillId="0" borderId="12" xfId="1" applyFont="1" applyFill="1" applyBorder="1" applyAlignment="1">
      <alignment horizontal="right" vertical="center"/>
    </xf>
    <xf numFmtId="41" fontId="3" fillId="0" borderId="14" xfId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horizontal="right" vertical="center"/>
    </xf>
    <xf numFmtId="0" fontId="3" fillId="0" borderId="14" xfId="1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/>
    <xf numFmtId="3" fontId="3" fillId="3" borderId="0" xfId="0" applyNumberFormat="1" applyFont="1" applyFill="1" applyAlignment="1">
      <alignment horizontal="left"/>
    </xf>
    <xf numFmtId="183" fontId="3" fillId="3" borderId="0" xfId="0" applyNumberFormat="1" applyFont="1" applyFill="1" applyAlignment="1">
      <alignment horizontal="left"/>
    </xf>
    <xf numFmtId="183" fontId="3" fillId="3" borderId="0" xfId="0" applyNumberFormat="1" applyFont="1" applyFill="1" applyAlignment="1"/>
    <xf numFmtId="177" fontId="0" fillId="3" borderId="0" xfId="0" applyNumberFormat="1" applyFill="1" applyAlignment="1"/>
    <xf numFmtId="183" fontId="0" fillId="3" borderId="0" xfId="0" applyNumberFormat="1" applyFill="1" applyAlignment="1"/>
    <xf numFmtId="0" fontId="3" fillId="3" borderId="0" xfId="0" applyFont="1" applyFill="1" applyAlignment="1">
      <alignment horizontal="center"/>
    </xf>
    <xf numFmtId="0" fontId="0" fillId="3" borderId="0" xfId="0" applyFill="1">
      <alignment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177" fontId="3" fillId="0" borderId="9" xfId="8" applyNumberFormat="1" applyFont="1" applyFill="1" applyBorder="1" applyAlignment="1">
      <alignment vertical="center"/>
    </xf>
    <xf numFmtId="178" fontId="3" fillId="0" borderId="0" xfId="4" applyNumberFormat="1" applyFont="1" applyFill="1" applyBorder="1" applyAlignment="1">
      <alignment vertical="center"/>
    </xf>
    <xf numFmtId="184" fontId="3" fillId="0" borderId="0" xfId="4" applyNumberFormat="1" applyFont="1" applyFill="1" applyBorder="1" applyAlignment="1">
      <alignment vertical="center"/>
    </xf>
    <xf numFmtId="176" fontId="3" fillId="0" borderId="0" xfId="8" applyNumberFormat="1" applyFont="1" applyFill="1" applyBorder="1" applyAlignment="1">
      <alignment vertical="center"/>
    </xf>
    <xf numFmtId="41" fontId="3" fillId="0" borderId="0" xfId="4" applyNumberFormat="1" applyFont="1" applyFill="1" applyBorder="1" applyAlignment="1">
      <alignment vertical="center"/>
    </xf>
    <xf numFmtId="43" fontId="3" fillId="0" borderId="9" xfId="4" applyNumberFormat="1" applyFont="1" applyFill="1" applyBorder="1" applyAlignment="1">
      <alignment vertical="center"/>
    </xf>
    <xf numFmtId="43" fontId="3" fillId="0" borderId="0" xfId="4" applyNumberFormat="1" applyFont="1" applyFill="1" applyBorder="1" applyAlignment="1">
      <alignment vertical="center"/>
    </xf>
    <xf numFmtId="43" fontId="3" fillId="0" borderId="9" xfId="9" applyNumberFormat="1" applyFont="1" applyFill="1" applyBorder="1" applyAlignment="1">
      <alignment vertical="center"/>
    </xf>
    <xf numFmtId="43" fontId="3" fillId="0" borderId="0" xfId="9" applyNumberFormat="1" applyFont="1" applyFill="1" applyBorder="1" applyAlignment="1">
      <alignment vertical="center"/>
    </xf>
    <xf numFmtId="41" fontId="3" fillId="0" borderId="0" xfId="9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43" fontId="3" fillId="0" borderId="12" xfId="9" applyNumberFormat="1" applyFont="1" applyFill="1" applyBorder="1" applyAlignment="1">
      <alignment vertical="center"/>
    </xf>
    <xf numFmtId="43" fontId="3" fillId="0" borderId="14" xfId="9" applyNumberFormat="1" applyFont="1" applyFill="1" applyBorder="1" applyAlignment="1">
      <alignment vertical="center"/>
    </xf>
    <xf numFmtId="41" fontId="3" fillId="0" borderId="14" xfId="9" applyNumberFormat="1" applyFont="1" applyFill="1" applyBorder="1" applyAlignment="1">
      <alignment vertical="center"/>
    </xf>
    <xf numFmtId="0" fontId="3" fillId="3" borderId="0" xfId="6" applyNumberFormat="1" applyFont="1" applyFill="1" applyAlignment="1">
      <alignment vertical="center"/>
    </xf>
    <xf numFmtId="178" fontId="3" fillId="3" borderId="7" xfId="6" applyNumberFormat="1" applyFont="1" applyFill="1" applyBorder="1" applyAlignment="1">
      <alignment vertical="center"/>
    </xf>
    <xf numFmtId="184" fontId="3" fillId="3" borderId="0" xfId="6" applyNumberFormat="1" applyFont="1" applyFill="1" applyBorder="1" applyAlignment="1">
      <alignment vertical="center"/>
    </xf>
    <xf numFmtId="178" fontId="3" fillId="3" borderId="0" xfId="6" applyNumberFormat="1" applyFont="1" applyFill="1" applyBorder="1" applyAlignment="1">
      <alignment vertical="center"/>
    </xf>
    <xf numFmtId="0" fontId="3" fillId="0" borderId="7" xfId="11" applyFont="1" applyFill="1" applyBorder="1" applyAlignment="1">
      <alignment horizontal="center" vertical="center"/>
    </xf>
    <xf numFmtId="177" fontId="3" fillId="0" borderId="0" xfId="9" applyNumberFormat="1" applyFont="1" applyFill="1" applyBorder="1" applyAlignment="1">
      <alignment vertical="center"/>
    </xf>
    <xf numFmtId="178" fontId="3" fillId="0" borderId="0" xfId="9" applyNumberFormat="1" applyFont="1" applyFill="1" applyBorder="1" applyAlignment="1">
      <alignment vertical="center"/>
    </xf>
    <xf numFmtId="184" fontId="3" fillId="0" borderId="0" xfId="9" applyNumberFormat="1" applyFont="1" applyFill="1" applyBorder="1" applyAlignment="1">
      <alignment vertical="center"/>
    </xf>
    <xf numFmtId="186" fontId="3" fillId="0" borderId="0" xfId="9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0" fontId="3" fillId="0" borderId="10" xfId="11" applyFont="1" applyFill="1" applyBorder="1" applyAlignment="1">
      <alignment horizontal="center" vertical="center"/>
    </xf>
    <xf numFmtId="177" fontId="3" fillId="0" borderId="14" xfId="9" applyNumberFormat="1" applyFont="1" applyFill="1" applyBorder="1" applyAlignment="1">
      <alignment vertical="center"/>
    </xf>
    <xf numFmtId="178" fontId="3" fillId="0" borderId="14" xfId="9" applyNumberFormat="1" applyFont="1" applyFill="1" applyBorder="1" applyAlignment="1">
      <alignment vertical="center"/>
    </xf>
    <xf numFmtId="41" fontId="3" fillId="0" borderId="14" xfId="3" applyFont="1" applyFill="1" applyBorder="1" applyAlignment="1">
      <alignment horizontal="right" vertical="center"/>
    </xf>
    <xf numFmtId="184" fontId="3" fillId="0" borderId="14" xfId="9" applyNumberFormat="1" applyFont="1" applyFill="1" applyBorder="1" applyAlignment="1">
      <alignment vertical="center"/>
    </xf>
    <xf numFmtId="41" fontId="3" fillId="0" borderId="14" xfId="3" applyFont="1" applyFill="1" applyBorder="1" applyAlignment="1">
      <alignment vertical="center"/>
    </xf>
    <xf numFmtId="0" fontId="3" fillId="3" borderId="0" xfId="0" applyFont="1" applyFill="1" applyBorder="1" applyAlignment="1">
      <alignment horizontal="left"/>
    </xf>
    <xf numFmtId="0" fontId="9" fillId="3" borderId="0" xfId="0" applyFont="1" applyFill="1" applyAlignment="1">
      <alignment horizontal="left"/>
    </xf>
    <xf numFmtId="41" fontId="3" fillId="3" borderId="0" xfId="0" applyNumberFormat="1" applyFont="1" applyFill="1" applyAlignment="1"/>
    <xf numFmtId="41" fontId="3" fillId="3" borderId="0" xfId="0" applyNumberFormat="1" applyFont="1" applyFill="1" applyAlignment="1">
      <alignment horizontal="left"/>
    </xf>
    <xf numFmtId="183" fontId="9" fillId="3" borderId="0" xfId="0" applyNumberFormat="1" applyFont="1" applyFill="1" applyAlignment="1"/>
    <xf numFmtId="41" fontId="3" fillId="4" borderId="4" xfId="0" applyNumberFormat="1" applyFont="1" applyFill="1" applyBorder="1" applyAlignment="1">
      <alignment horizontal="fill"/>
    </xf>
    <xf numFmtId="0" fontId="3" fillId="4" borderId="4" xfId="0" applyFont="1" applyFill="1" applyBorder="1" applyAlignment="1">
      <alignment horizontal="fill"/>
    </xf>
    <xf numFmtId="41" fontId="3" fillId="4" borderId="11" xfId="0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41" fontId="3" fillId="0" borderId="9" xfId="13" applyNumberFormat="1" applyFont="1" applyFill="1" applyBorder="1" applyAlignment="1">
      <alignment vertical="center"/>
    </xf>
    <xf numFmtId="41" fontId="3" fillId="0" borderId="0" xfId="13" applyNumberFormat="1" applyFont="1" applyFill="1" applyBorder="1" applyAlignment="1">
      <alignment vertical="center"/>
    </xf>
    <xf numFmtId="41" fontId="3" fillId="0" borderId="0" xfId="14" applyNumberFormat="1" applyFont="1" applyBorder="1">
      <alignment vertical="center"/>
    </xf>
    <xf numFmtId="183" fontId="3" fillId="0" borderId="0" xfId="13" applyNumberFormat="1" applyFont="1" applyFill="1" applyBorder="1" applyAlignment="1">
      <alignment vertical="center"/>
    </xf>
    <xf numFmtId="41" fontId="3" fillId="0" borderId="9" xfId="13" applyNumberFormat="1" applyFont="1" applyFill="1" applyBorder="1" applyAlignment="1">
      <alignment horizontal="right" vertical="center"/>
    </xf>
    <xf numFmtId="41" fontId="3" fillId="0" borderId="0" xfId="13" applyNumberFormat="1" applyFont="1" applyFill="1" applyBorder="1" applyAlignment="1">
      <alignment horizontal="right" vertical="center"/>
    </xf>
    <xf numFmtId="0" fontId="3" fillId="0" borderId="7" xfId="15" applyFont="1" applyFill="1" applyBorder="1" applyAlignment="1">
      <alignment horizontal="center" vertical="center"/>
    </xf>
    <xf numFmtId="41" fontId="3" fillId="0" borderId="0" xfId="15" applyNumberFormat="1" applyFont="1" applyFill="1" applyBorder="1" applyAlignment="1">
      <alignment horizontal="right" vertical="center"/>
    </xf>
    <xf numFmtId="41" fontId="3" fillId="0" borderId="0" xfId="15" applyNumberFormat="1" applyFont="1" applyFill="1" applyBorder="1" applyAlignment="1">
      <alignment vertical="center"/>
    </xf>
    <xf numFmtId="183" fontId="3" fillId="0" borderId="0" xfId="15" applyNumberFormat="1" applyFont="1" applyFill="1" applyBorder="1" applyAlignment="1">
      <alignment vertical="center"/>
    </xf>
    <xf numFmtId="0" fontId="3" fillId="0" borderId="10" xfId="15" applyFont="1" applyFill="1" applyBorder="1" applyAlignment="1">
      <alignment horizontal="center" vertical="center"/>
    </xf>
    <xf numFmtId="41" fontId="3" fillId="0" borderId="12" xfId="16" applyNumberFormat="1" applyFont="1" applyFill="1" applyBorder="1" applyAlignment="1">
      <alignment horizontal="right" vertical="center"/>
    </xf>
    <xf numFmtId="41" fontId="3" fillId="0" borderId="14" xfId="16" applyNumberFormat="1" applyFont="1" applyFill="1" applyBorder="1" applyAlignment="1">
      <alignment horizontal="right" vertical="center"/>
    </xf>
    <xf numFmtId="41" fontId="3" fillId="0" borderId="14" xfId="16" applyNumberFormat="1" applyFont="1" applyFill="1" applyBorder="1" applyAlignment="1">
      <alignment vertical="center"/>
    </xf>
    <xf numFmtId="183" fontId="3" fillId="0" borderId="14" xfId="16" applyNumberFormat="1" applyFont="1" applyFill="1" applyBorder="1" applyAlignment="1">
      <alignment vertical="center"/>
    </xf>
    <xf numFmtId="41" fontId="3" fillId="3" borderId="0" xfId="0" applyNumberFormat="1" applyFont="1" applyFill="1" applyBorder="1" applyAlignment="1"/>
    <xf numFmtId="41" fontId="3" fillId="0" borderId="7" xfId="3" applyFont="1" applyFill="1" applyBorder="1" applyAlignment="1">
      <alignment horizontal="right"/>
    </xf>
    <xf numFmtId="41" fontId="3" fillId="0" borderId="0" xfId="14" applyNumberFormat="1" applyFont="1" applyAlignment="1">
      <alignment horizontal="right" vertical="center"/>
    </xf>
    <xf numFmtId="41" fontId="3" fillId="0" borderId="0" xfId="14" applyNumberFormat="1" applyFont="1">
      <alignment vertical="center"/>
    </xf>
    <xf numFmtId="183" fontId="3" fillId="0" borderId="0" xfId="14" applyNumberFormat="1" applyFont="1">
      <alignment vertical="center"/>
    </xf>
    <xf numFmtId="183" fontId="3" fillId="0" borderId="0" xfId="9" applyNumberFormat="1" applyFont="1" applyFill="1" applyBorder="1" applyAlignment="1">
      <alignment vertical="center"/>
    </xf>
    <xf numFmtId="0" fontId="10" fillId="3" borderId="0" xfId="0" applyFont="1" applyFill="1" applyAlignment="1"/>
    <xf numFmtId="41" fontId="3" fillId="0" borderId="0" xfId="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left"/>
    </xf>
    <xf numFmtId="176" fontId="10" fillId="3" borderId="0" xfId="0" applyNumberFormat="1" applyFont="1" applyFill="1" applyAlignment="1"/>
    <xf numFmtId="0" fontId="3" fillId="4" borderId="5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41" fontId="10" fillId="0" borderId="12" xfId="19" applyNumberFormat="1" applyFont="1" applyBorder="1">
      <alignment vertical="center"/>
    </xf>
    <xf numFmtId="41" fontId="10" fillId="0" borderId="14" xfId="19" applyNumberFormat="1" applyFont="1" applyBorder="1">
      <alignment vertical="center"/>
    </xf>
    <xf numFmtId="41" fontId="10" fillId="0" borderId="0" xfId="19" applyNumberFormat="1" applyFont="1">
      <alignment vertical="center"/>
    </xf>
    <xf numFmtId="41" fontId="10" fillId="0" borderId="0" xfId="19" applyNumberFormat="1" applyFont="1" applyAlignment="1">
      <alignment vertical="center" wrapText="1"/>
    </xf>
    <xf numFmtId="41" fontId="10" fillId="0" borderId="0" xfId="3" applyNumberFormat="1" applyFont="1" applyFill="1" applyBorder="1"/>
    <xf numFmtId="41" fontId="3" fillId="3" borderId="0" xfId="0" applyNumberFormat="1" applyFont="1" applyFill="1" applyAlignment="1">
      <alignment vertical="center"/>
    </xf>
    <xf numFmtId="41" fontId="3" fillId="0" borderId="10" xfId="3" applyFont="1" applyFill="1" applyBorder="1" applyAlignment="1">
      <alignment horizontal="right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41" fontId="3" fillId="0" borderId="7" xfId="3" applyFont="1" applyFill="1" applyBorder="1" applyAlignment="1">
      <alignment horizontal="center" vertical="center"/>
    </xf>
    <xf numFmtId="41" fontId="10" fillId="0" borderId="0" xfId="25" applyNumberFormat="1" applyFont="1" applyAlignment="1">
      <alignment horizontal="right" vertical="center"/>
    </xf>
    <xf numFmtId="41" fontId="3" fillId="0" borderId="10" xfId="3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0" borderId="7" xfId="27" applyFont="1" applyFill="1" applyBorder="1" applyAlignment="1">
      <alignment horizontal="center" vertical="center"/>
    </xf>
    <xf numFmtId="41" fontId="3" fillId="0" borderId="0" xfId="28" applyNumberFormat="1" applyFont="1" applyBorder="1">
      <alignment vertical="center"/>
    </xf>
    <xf numFmtId="183" fontId="3" fillId="0" borderId="0" xfId="27" applyNumberFormat="1" applyFont="1" applyFill="1" applyBorder="1" applyAlignment="1">
      <alignment vertical="center"/>
    </xf>
    <xf numFmtId="187" fontId="3" fillId="0" borderId="0" xfId="9" applyNumberFormat="1" applyFont="1" applyFill="1" applyBorder="1" applyAlignment="1">
      <alignment vertical="center"/>
    </xf>
    <xf numFmtId="187" fontId="3" fillId="0" borderId="14" xfId="9" applyNumberFormat="1" applyFont="1" applyFill="1" applyBorder="1" applyAlignment="1">
      <alignment vertical="center"/>
    </xf>
    <xf numFmtId="41" fontId="3" fillId="0" borderId="0" xfId="28" applyNumberFormat="1" applyFont="1">
      <alignment vertical="center"/>
    </xf>
    <xf numFmtId="41" fontId="3" fillId="3" borderId="0" xfId="6" applyNumberFormat="1" applyFont="1" applyFill="1" applyAlignment="1"/>
    <xf numFmtId="0" fontId="10" fillId="3" borderId="0" xfId="0" applyFont="1" applyFill="1" applyAlignment="1">
      <alignment horizontal="left" vertical="center"/>
    </xf>
    <xf numFmtId="178" fontId="10" fillId="3" borderId="0" xfId="6" applyNumberFormat="1" applyFont="1" applyFill="1" applyAlignment="1"/>
    <xf numFmtId="176" fontId="10" fillId="4" borderId="8" xfId="0" applyNumberFormat="1" applyFont="1" applyFill="1" applyBorder="1" applyAlignment="1">
      <alignment vertical="center"/>
    </xf>
    <xf numFmtId="0" fontId="10" fillId="4" borderId="8" xfId="0" applyFont="1" applyFill="1" applyBorder="1" applyAlignment="1">
      <alignment horizontal="center" vertical="center"/>
    </xf>
    <xf numFmtId="176" fontId="10" fillId="4" borderId="8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3" fillId="0" borderId="7" xfId="31" applyFont="1" applyFill="1" applyBorder="1" applyAlignment="1">
      <alignment horizontal="center" vertical="center"/>
    </xf>
    <xf numFmtId="41" fontId="10" fillId="0" borderId="0" xfId="31" applyNumberFormat="1" applyFont="1" applyFill="1" applyBorder="1" applyAlignment="1">
      <alignment vertical="center"/>
    </xf>
    <xf numFmtId="183" fontId="3" fillId="0" borderId="0" xfId="31" applyNumberFormat="1" applyFont="1" applyFill="1" applyBorder="1" applyAlignment="1">
      <alignment vertical="center"/>
    </xf>
    <xf numFmtId="187" fontId="3" fillId="0" borderId="0" xfId="31" applyNumberFormat="1" applyFont="1" applyFill="1" applyBorder="1" applyAlignment="1">
      <alignment vertical="center"/>
    </xf>
    <xf numFmtId="41" fontId="10" fillId="0" borderId="0" xfId="33" applyNumberFormat="1" applyFont="1">
      <alignment vertical="center"/>
    </xf>
    <xf numFmtId="183" fontId="3" fillId="0" borderId="0" xfId="34" applyNumberFormat="1" applyFont="1" applyFill="1" applyBorder="1" applyAlignment="1">
      <alignment vertical="center"/>
    </xf>
    <xf numFmtId="187" fontId="3" fillId="0" borderId="0" xfId="34" applyNumberFormat="1" applyFont="1" applyFill="1" applyBorder="1" applyAlignment="1">
      <alignment vertical="center"/>
    </xf>
    <xf numFmtId="41" fontId="10" fillId="0" borderId="0" xfId="34" applyNumberFormat="1" applyFont="1" applyFill="1" applyBorder="1" applyAlignment="1">
      <alignment vertical="center"/>
    </xf>
    <xf numFmtId="41" fontId="10" fillId="0" borderId="0" xfId="34" applyNumberFormat="1" applyFont="1" applyFill="1" applyAlignment="1">
      <alignment vertical="center"/>
    </xf>
    <xf numFmtId="176" fontId="3" fillId="0" borderId="7" xfId="31" applyNumberFormat="1" applyFont="1" applyFill="1" applyBorder="1" applyAlignment="1">
      <alignment vertical="center"/>
    </xf>
    <xf numFmtId="0" fontId="3" fillId="0" borderId="0" xfId="34" applyFont="1" applyFill="1" applyBorder="1" applyAlignment="1">
      <alignment horizontal="center" vertical="center"/>
    </xf>
    <xf numFmtId="176" fontId="3" fillId="0" borderId="0" xfId="34" applyNumberFormat="1" applyFont="1" applyFill="1" applyBorder="1" applyAlignment="1">
      <alignment vertical="center"/>
    </xf>
    <xf numFmtId="41" fontId="10" fillId="0" borderId="0" xfId="34" applyNumberFormat="1" applyFont="1" applyFill="1" applyBorder="1" applyAlignment="1">
      <alignment horizontal="right" vertical="center"/>
    </xf>
    <xf numFmtId="0" fontId="11" fillId="3" borderId="0" xfId="0" applyFont="1" applyFill="1">
      <alignment vertical="center"/>
    </xf>
    <xf numFmtId="0" fontId="3" fillId="3" borderId="0" xfId="0" applyFont="1" applyFill="1">
      <alignment vertical="center"/>
    </xf>
    <xf numFmtId="185" fontId="3" fillId="0" borderId="0" xfId="34" applyNumberFormat="1" applyFont="1" applyFill="1" applyBorder="1" applyAlignment="1">
      <alignment vertical="center"/>
    </xf>
    <xf numFmtId="41" fontId="10" fillId="0" borderId="0" xfId="3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/>
    </xf>
    <xf numFmtId="0" fontId="3" fillId="0" borderId="7" xfId="35" applyFont="1" applyFill="1" applyBorder="1" applyAlignment="1">
      <alignment horizontal="center" vertical="center"/>
    </xf>
    <xf numFmtId="3" fontId="3" fillId="0" borderId="0" xfId="35" applyNumberFormat="1" applyFont="1" applyFill="1" applyBorder="1" applyAlignment="1">
      <alignment vertical="center"/>
    </xf>
    <xf numFmtId="3" fontId="3" fillId="3" borderId="0" xfId="0" applyNumberFormat="1" applyFont="1" applyFill="1">
      <alignment vertical="center"/>
    </xf>
    <xf numFmtId="188" fontId="3" fillId="0" borderId="0" xfId="35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3" fillId="0" borderId="10" xfId="35" applyFont="1" applyFill="1" applyBorder="1" applyAlignment="1">
      <alignment horizontal="center" vertical="center"/>
    </xf>
    <xf numFmtId="188" fontId="3" fillId="0" borderId="12" xfId="36" applyNumberFormat="1" applyFont="1" applyFill="1" applyBorder="1" applyAlignment="1">
      <alignment vertical="center"/>
    </xf>
    <xf numFmtId="188" fontId="3" fillId="0" borderId="14" xfId="36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4" fillId="3" borderId="0" xfId="0" applyFont="1" applyFill="1" applyAlignment="1"/>
    <xf numFmtId="0" fontId="11" fillId="3" borderId="0" xfId="0" applyFont="1" applyFill="1" applyAlignment="1">
      <alignment horizontal="left"/>
    </xf>
    <xf numFmtId="0" fontId="10" fillId="4" borderId="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7" xfId="38" applyFont="1" applyFill="1" applyBorder="1" applyAlignment="1">
      <alignment horizontal="center" vertical="center"/>
    </xf>
    <xf numFmtId="3" fontId="10" fillId="0" borderId="9" xfId="39" applyNumberFormat="1" applyFont="1" applyFill="1" applyBorder="1" applyAlignment="1">
      <alignment vertical="center"/>
    </xf>
    <xf numFmtId="3" fontId="10" fillId="0" borderId="0" xfId="39" applyNumberFormat="1" applyFont="1" applyFill="1" applyBorder="1" applyAlignment="1">
      <alignment vertical="center"/>
    </xf>
    <xf numFmtId="188" fontId="10" fillId="0" borderId="0" xfId="39" applyNumberFormat="1" applyFont="1" applyFill="1" applyBorder="1" applyAlignment="1">
      <alignment vertical="center"/>
    </xf>
    <xf numFmtId="0" fontId="10" fillId="0" borderId="10" xfId="38" applyFont="1" applyFill="1" applyBorder="1" applyAlignment="1">
      <alignment horizontal="center" vertical="center"/>
    </xf>
    <xf numFmtId="188" fontId="10" fillId="0" borderId="12" xfId="39" applyNumberFormat="1" applyFont="1" applyFill="1" applyBorder="1" applyAlignment="1">
      <alignment vertical="center"/>
    </xf>
    <xf numFmtId="188" fontId="10" fillId="0" borderId="14" xfId="39" applyNumberFormat="1" applyFont="1" applyFill="1" applyBorder="1" applyAlignment="1">
      <alignment vertical="center"/>
    </xf>
    <xf numFmtId="0" fontId="10" fillId="0" borderId="7" xfId="38" applyFont="1" applyFill="1" applyBorder="1" applyAlignment="1">
      <alignment vertical="center"/>
    </xf>
    <xf numFmtId="190" fontId="0" fillId="3" borderId="0" xfId="0" applyNumberFormat="1" applyFill="1">
      <alignment vertical="center"/>
    </xf>
    <xf numFmtId="0" fontId="10" fillId="0" borderId="7" xfId="41" applyFont="1" applyFill="1" applyBorder="1" applyAlignment="1">
      <alignment horizontal="center" vertical="center"/>
    </xf>
    <xf numFmtId="3" fontId="10" fillId="0" borderId="9" xfId="42" applyNumberFormat="1" applyFont="1" applyFill="1" applyBorder="1" applyAlignment="1">
      <alignment vertical="center"/>
    </xf>
    <xf numFmtId="188" fontId="10" fillId="0" borderId="0" xfId="42" applyNumberFormat="1" applyFont="1" applyFill="1" applyBorder="1" applyAlignment="1">
      <alignment vertical="center"/>
    </xf>
    <xf numFmtId="190" fontId="10" fillId="0" borderId="0" xfId="42" applyNumberFormat="1" applyFont="1" applyFill="1" applyBorder="1" applyAlignment="1">
      <alignment vertical="center"/>
    </xf>
    <xf numFmtId="0" fontId="10" fillId="0" borderId="10" xfId="41" applyFont="1" applyFill="1" applyBorder="1" applyAlignment="1">
      <alignment horizontal="center" vertical="center"/>
    </xf>
    <xf numFmtId="188" fontId="10" fillId="0" borderId="12" xfId="42" applyNumberFormat="1" applyFont="1" applyFill="1" applyBorder="1" applyAlignment="1">
      <alignment vertical="center"/>
    </xf>
    <xf numFmtId="188" fontId="10" fillId="0" borderId="14" xfId="42" applyNumberFormat="1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1" fillId="3" borderId="0" xfId="0" applyFont="1" applyFill="1" applyAlignment="1"/>
    <xf numFmtId="0" fontId="3" fillId="0" borderId="7" xfId="44" applyFont="1" applyFill="1" applyBorder="1" applyAlignment="1">
      <alignment horizontal="center" vertical="center"/>
    </xf>
    <xf numFmtId="3" fontId="3" fillId="0" borderId="0" xfId="44" applyNumberFormat="1" applyFont="1" applyFill="1" applyBorder="1" applyAlignment="1">
      <alignment vertical="center"/>
    </xf>
    <xf numFmtId="191" fontId="3" fillId="0" borderId="0" xfId="44" applyNumberFormat="1" applyFont="1" applyFill="1" applyBorder="1" applyAlignment="1">
      <alignment horizontal="left" vertical="center"/>
    </xf>
    <xf numFmtId="192" fontId="3" fillId="0" borderId="0" xfId="44" applyNumberFormat="1" applyFont="1" applyFill="1" applyBorder="1" applyAlignment="1">
      <alignment horizontal="left" vertical="center"/>
    </xf>
    <xf numFmtId="41" fontId="3" fillId="0" borderId="0" xfId="44" applyNumberFormat="1" applyFont="1" applyFill="1" applyBorder="1" applyAlignment="1">
      <alignment horizontal="left" vertical="center"/>
    </xf>
    <xf numFmtId="193" fontId="3" fillId="0" borderId="0" xfId="44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3" fillId="0" borderId="10" xfId="44" applyFont="1" applyFill="1" applyBorder="1" applyAlignment="1">
      <alignment horizontal="center" vertical="center"/>
    </xf>
    <xf numFmtId="3" fontId="3" fillId="0" borderId="12" xfId="45" applyNumberFormat="1" applyFont="1" applyFill="1" applyBorder="1" applyAlignment="1">
      <alignment vertical="center"/>
    </xf>
    <xf numFmtId="192" fontId="3" fillId="0" borderId="14" xfId="45" applyNumberFormat="1" applyFont="1" applyFill="1" applyBorder="1" applyAlignment="1">
      <alignment horizontal="left" vertical="center"/>
    </xf>
    <xf numFmtId="3" fontId="3" fillId="0" borderId="14" xfId="45" applyNumberFormat="1" applyFont="1" applyFill="1" applyBorder="1" applyAlignment="1">
      <alignment vertical="center"/>
    </xf>
    <xf numFmtId="41" fontId="3" fillId="0" borderId="14" xfId="45" applyNumberFormat="1" applyFont="1" applyFill="1" applyBorder="1" applyAlignment="1">
      <alignment horizontal="left" vertical="center"/>
    </xf>
    <xf numFmtId="193" fontId="3" fillId="0" borderId="14" xfId="45" applyNumberFormat="1" applyFont="1" applyFill="1" applyBorder="1" applyAlignment="1">
      <alignment vertical="center"/>
    </xf>
    <xf numFmtId="190" fontId="3" fillId="0" borderId="0" xfId="3" applyNumberFormat="1" applyFont="1" applyFill="1" applyBorder="1" applyAlignment="1">
      <alignment vertical="center"/>
    </xf>
    <xf numFmtId="188" fontId="3" fillId="0" borderId="9" xfId="3" applyNumberFormat="1" applyFont="1" applyFill="1" applyBorder="1" applyAlignment="1">
      <alignment vertical="center"/>
    </xf>
    <xf numFmtId="190" fontId="3" fillId="0" borderId="14" xfId="3" applyNumberFormat="1" applyFont="1" applyFill="1" applyBorder="1" applyAlignment="1">
      <alignment vertical="center"/>
    </xf>
    <xf numFmtId="0" fontId="3" fillId="0" borderId="7" xfId="47" applyFont="1" applyFill="1" applyBorder="1" applyAlignment="1">
      <alignment horizontal="center" vertical="center"/>
    </xf>
    <xf numFmtId="41" fontId="3" fillId="0" borderId="0" xfId="47" applyNumberFormat="1" applyFont="1" applyFill="1" applyAlignment="1">
      <alignment vertical="center"/>
    </xf>
    <xf numFmtId="0" fontId="3" fillId="0" borderId="10" xfId="47" applyFont="1" applyFill="1" applyBorder="1" applyAlignment="1">
      <alignment horizontal="center" vertical="center"/>
    </xf>
    <xf numFmtId="41" fontId="3" fillId="0" borderId="12" xfId="3" applyNumberFormat="1" applyFont="1" applyFill="1" applyBorder="1" applyAlignment="1">
      <alignment vertical="center"/>
    </xf>
    <xf numFmtId="41" fontId="3" fillId="0" borderId="14" xfId="3" applyNumberFormat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0" borderId="7" xfId="47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0" xfId="48" applyFont="1" applyFill="1" applyBorder="1" applyAlignment="1">
      <alignment horizontal="left"/>
    </xf>
    <xf numFmtId="0" fontId="7" fillId="0" borderId="0" xfId="48" applyFill="1" applyBorder="1" applyAlignment="1">
      <alignment vertical="center"/>
    </xf>
    <xf numFmtId="0" fontId="7" fillId="0" borderId="0" xfId="48" applyFill="1" applyAlignment="1">
      <alignment vertical="center"/>
    </xf>
    <xf numFmtId="0" fontId="3" fillId="0" borderId="7" xfId="49" applyFont="1" applyFill="1" applyBorder="1" applyAlignment="1">
      <alignment horizontal="center" vertical="center"/>
    </xf>
    <xf numFmtId="185" fontId="3" fillId="0" borderId="0" xfId="49" applyNumberFormat="1" applyFont="1" applyFill="1" applyBorder="1" applyAlignment="1">
      <alignment vertical="center"/>
    </xf>
    <xf numFmtId="41" fontId="3" fillId="0" borderId="0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horizontal="right" vertical="center"/>
    </xf>
    <xf numFmtId="183" fontId="3" fillId="0" borderId="0" xfId="49" applyNumberFormat="1" applyFont="1" applyFill="1" applyBorder="1" applyAlignment="1">
      <alignment vertical="center"/>
    </xf>
    <xf numFmtId="195" fontId="3" fillId="0" borderId="0" xfId="49" applyNumberFormat="1" applyFont="1" applyFill="1" applyBorder="1" applyAlignment="1">
      <alignment vertical="center"/>
    </xf>
    <xf numFmtId="0" fontId="3" fillId="0" borderId="10" xfId="49" applyFont="1" applyFill="1" applyBorder="1" applyAlignment="1">
      <alignment horizontal="center" vertical="center"/>
    </xf>
    <xf numFmtId="185" fontId="3" fillId="0" borderId="12" xfId="50" applyNumberFormat="1" applyFont="1" applyFill="1" applyBorder="1" applyAlignment="1">
      <alignment vertical="center"/>
    </xf>
    <xf numFmtId="185" fontId="3" fillId="0" borderId="14" xfId="50" applyNumberFormat="1" applyFont="1" applyFill="1" applyBorder="1" applyAlignment="1">
      <alignment vertical="center"/>
    </xf>
    <xf numFmtId="41" fontId="3" fillId="0" borderId="14" xfId="50" applyNumberFormat="1" applyFont="1" applyFill="1" applyBorder="1" applyAlignment="1">
      <alignment vertical="center"/>
    </xf>
    <xf numFmtId="195" fontId="3" fillId="0" borderId="14" xfId="50" applyNumberFormat="1" applyFont="1" applyFill="1" applyBorder="1" applyAlignment="1">
      <alignment vertical="center"/>
    </xf>
    <xf numFmtId="183" fontId="3" fillId="0" borderId="14" xfId="50" applyNumberFormat="1" applyFont="1" applyFill="1" applyBorder="1" applyAlignment="1">
      <alignment vertical="center"/>
    </xf>
    <xf numFmtId="176" fontId="3" fillId="0" borderId="7" xfId="49" applyNumberFormat="1" applyFont="1" applyFill="1" applyBorder="1" applyAlignment="1">
      <alignment vertical="center"/>
    </xf>
    <xf numFmtId="183" fontId="3" fillId="0" borderId="0" xfId="49" applyNumberFormat="1" applyFont="1" applyFill="1" applyAlignment="1">
      <alignment vertical="center"/>
    </xf>
    <xf numFmtId="185" fontId="3" fillId="0" borderId="0" xfId="51" applyNumberFormat="1" applyFont="1" applyFill="1" applyBorder="1" applyAlignment="1">
      <alignment vertical="center"/>
    </xf>
    <xf numFmtId="183" fontId="3" fillId="0" borderId="0" xfId="51" applyNumberFormat="1" applyFont="1" applyFill="1" applyBorder="1" applyAlignment="1">
      <alignment vertical="center"/>
    </xf>
    <xf numFmtId="183" fontId="3" fillId="0" borderId="0" xfId="51" applyNumberFormat="1" applyFont="1" applyFill="1" applyAlignment="1">
      <alignment vertical="center"/>
    </xf>
    <xf numFmtId="183" fontId="3" fillId="0" borderId="0" xfId="3" applyNumberFormat="1" applyFont="1" applyFill="1" applyBorder="1" applyAlignment="1">
      <alignment vertical="center"/>
    </xf>
    <xf numFmtId="183" fontId="3" fillId="0" borderId="0" xfId="3" applyNumberFormat="1" applyFont="1" applyFill="1" applyBorder="1" applyAlignment="1">
      <alignment horizontal="right" vertical="center"/>
    </xf>
    <xf numFmtId="196" fontId="10" fillId="0" borderId="0" xfId="51" applyNumberFormat="1" applyFont="1" applyFill="1" applyBorder="1" applyAlignment="1">
      <alignment vertical="center"/>
    </xf>
    <xf numFmtId="196" fontId="10" fillId="0" borderId="12" xfId="51" applyNumberFormat="1" applyFont="1" applyFill="1" applyBorder="1" applyAlignment="1">
      <alignment vertical="center"/>
    </xf>
    <xf numFmtId="185" fontId="3" fillId="0" borderId="14" xfId="51" applyNumberFormat="1" applyFont="1" applyFill="1" applyBorder="1" applyAlignment="1">
      <alignment vertical="center"/>
    </xf>
    <xf numFmtId="183" fontId="3" fillId="0" borderId="14" xfId="3" applyNumberFormat="1" applyFont="1" applyFill="1" applyBorder="1" applyAlignment="1">
      <alignment vertical="center"/>
    </xf>
    <xf numFmtId="183" fontId="3" fillId="0" borderId="14" xfId="5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0" fontId="3" fillId="0" borderId="0" xfId="52" applyFont="1" applyFill="1" applyBorder="1" applyAlignment="1"/>
    <xf numFmtId="176" fontId="3" fillId="0" borderId="0" xfId="52" applyNumberFormat="1" applyFont="1" applyFill="1" applyBorder="1" applyAlignment="1">
      <alignment vertical="center"/>
    </xf>
    <xf numFmtId="0" fontId="3" fillId="0" borderId="0" xfId="52" applyFont="1" applyFill="1" applyAlignment="1">
      <alignment vertical="center"/>
    </xf>
    <xf numFmtId="0" fontId="3" fillId="0" borderId="0" xfId="52" applyFont="1" applyFill="1" applyBorder="1" applyAlignment="1">
      <alignment horizontal="left"/>
    </xf>
    <xf numFmtId="0" fontId="0" fillId="0" borderId="0" xfId="52" applyFont="1" applyFill="1" applyBorder="1"/>
    <xf numFmtId="0" fontId="0" fillId="0" borderId="0" xfId="52" applyFont="1" applyFill="1"/>
    <xf numFmtId="0" fontId="3" fillId="2" borderId="1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vertical="center"/>
    </xf>
    <xf numFmtId="0" fontId="3" fillId="2" borderId="19" xfId="6" applyNumberFormat="1" applyFont="1" applyFill="1" applyBorder="1" applyAlignment="1">
      <alignment horizontal="center" vertical="center"/>
    </xf>
    <xf numFmtId="187" fontId="3" fillId="0" borderId="6" xfId="4" applyNumberFormat="1" applyFont="1" applyFill="1" applyBorder="1" applyAlignment="1">
      <alignment vertical="center"/>
    </xf>
    <xf numFmtId="0" fontId="3" fillId="0" borderId="15" xfId="54" applyFont="1" applyFill="1" applyBorder="1" applyAlignment="1">
      <alignment horizontal="right" vertical="center"/>
    </xf>
    <xf numFmtId="0" fontId="3" fillId="0" borderId="15" xfId="54" applyFont="1" applyFill="1" applyBorder="1" applyAlignment="1">
      <alignment vertical="center"/>
    </xf>
    <xf numFmtId="0" fontId="3" fillId="0" borderId="15" xfId="54" applyFont="1" applyFill="1" applyBorder="1" applyAlignment="1">
      <alignment horizontal="center" vertical="center"/>
    </xf>
    <xf numFmtId="187" fontId="3" fillId="0" borderId="15" xfId="4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0" xfId="6" applyNumberFormat="1" applyFont="1" applyFill="1" applyBorder="1" applyAlignment="1">
      <alignment horizontal="center" vertical="center"/>
    </xf>
    <xf numFmtId="187" fontId="3" fillId="0" borderId="9" xfId="4" applyNumberFormat="1" applyFont="1" applyFill="1" applyBorder="1" applyAlignment="1">
      <alignment vertical="center"/>
    </xf>
    <xf numFmtId="0" fontId="3" fillId="0" borderId="0" xfId="54" applyFont="1" applyFill="1" applyBorder="1" applyAlignment="1">
      <alignment horizontal="right" vertical="center"/>
    </xf>
    <xf numFmtId="0" fontId="3" fillId="0" borderId="0" xfId="54" applyFont="1" applyFill="1" applyBorder="1" applyAlignment="1">
      <alignment vertical="center"/>
    </xf>
    <xf numFmtId="0" fontId="3" fillId="0" borderId="0" xfId="54" applyFont="1" applyFill="1" applyBorder="1" applyAlignment="1">
      <alignment horizontal="center" vertical="center"/>
    </xf>
    <xf numFmtId="187" fontId="3" fillId="0" borderId="0" xfId="4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53" applyFont="1" applyFill="1" applyBorder="1" applyAlignment="1">
      <alignment horizontal="center" vertical="center"/>
    </xf>
    <xf numFmtId="3" fontId="3" fillId="0" borderId="0" xfId="53" applyNumberFormat="1" applyFon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left" vertical="center"/>
    </xf>
    <xf numFmtId="2" fontId="3" fillId="0" borderId="0" xfId="54" applyNumberFormat="1" applyFont="1" applyFill="1" applyBorder="1" applyAlignment="1">
      <alignment horizontal="center" vertical="center"/>
    </xf>
    <xf numFmtId="41" fontId="3" fillId="0" borderId="0" xfId="53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197" fontId="3" fillId="0" borderId="0" xfId="54" applyNumberFormat="1" applyFont="1" applyFill="1" applyBorder="1" applyAlignment="1">
      <alignment vertical="center"/>
    </xf>
    <xf numFmtId="198" fontId="3" fillId="0" borderId="0" xfId="53" applyNumberFormat="1" applyFont="1" applyFill="1" applyBorder="1" applyAlignment="1">
      <alignment vertical="center"/>
    </xf>
    <xf numFmtId="0" fontId="3" fillId="0" borderId="9" xfId="54" applyFont="1" applyFill="1" applyBorder="1" applyAlignment="1">
      <alignment vertical="center"/>
    </xf>
    <xf numFmtId="187" fontId="3" fillId="0" borderId="0" xfId="54" applyNumberFormat="1" applyFont="1" applyFill="1" applyBorder="1" applyAlignment="1">
      <alignment vertical="center"/>
    </xf>
    <xf numFmtId="199" fontId="3" fillId="0" borderId="0" xfId="53" applyNumberFormat="1" applyFont="1" applyFill="1" applyBorder="1" applyAlignment="1">
      <alignment vertical="center"/>
    </xf>
    <xf numFmtId="199" fontId="3" fillId="0" borderId="0" xfId="53" applyNumberFormat="1" applyFon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</xf>
    <xf numFmtId="19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1" fontId="5" fillId="2" borderId="0" xfId="0" applyNumberFormat="1" applyFont="1" applyFill="1" applyBorder="1" applyAlignment="1">
      <alignment horizontal="left" vertical="center"/>
    </xf>
    <xf numFmtId="41" fontId="5" fillId="2" borderId="0" xfId="0" applyNumberFormat="1" applyFont="1" applyFill="1" applyBorder="1" applyAlignment="1">
      <alignment vertical="center"/>
    </xf>
    <xf numFmtId="41" fontId="5" fillId="2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185" fontId="3" fillId="0" borderId="14" xfId="49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78" fontId="3" fillId="4" borderId="13" xfId="6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1" fontId="3" fillId="4" borderId="11" xfId="0" applyNumberFormat="1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41" fontId="3" fillId="4" borderId="13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182" fontId="3" fillId="0" borderId="4" xfId="0" applyNumberFormat="1" applyFont="1" applyFill="1" applyBorder="1" applyAlignment="1">
      <alignment vertical="center"/>
    </xf>
    <xf numFmtId="177" fontId="3" fillId="0" borderId="4" xfId="3" applyNumberFormat="1" applyFont="1" applyFill="1" applyBorder="1" applyAlignment="1">
      <alignment horizontal="right" vertical="center"/>
    </xf>
    <xf numFmtId="180" fontId="3" fillId="0" borderId="4" xfId="3" applyNumberFormat="1" applyFont="1" applyFill="1" applyBorder="1" applyAlignment="1">
      <alignment vertical="center"/>
    </xf>
    <xf numFmtId="41" fontId="3" fillId="0" borderId="4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185" fontId="3" fillId="0" borderId="0" xfId="9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3" fontId="3" fillId="0" borderId="4" xfId="9" applyNumberFormat="1" applyFont="1" applyFill="1" applyBorder="1" applyAlignment="1">
      <alignment vertical="center"/>
    </xf>
    <xf numFmtId="41" fontId="3" fillId="0" borderId="4" xfId="9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left"/>
    </xf>
    <xf numFmtId="41" fontId="3" fillId="0" borderId="0" xfId="0" applyNumberFormat="1" applyFont="1" applyFill="1" applyBorder="1" applyAlignment="1"/>
    <xf numFmtId="41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/>
    <xf numFmtId="183" fontId="3" fillId="0" borderId="0" xfId="14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14" xfId="3" applyNumberFormat="1" applyFont="1" applyFill="1" applyBorder="1" applyAlignment="1">
      <alignment horizontal="right" vertical="center"/>
    </xf>
    <xf numFmtId="183" fontId="3" fillId="0" borderId="14" xfId="9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41" fontId="10" fillId="0" borderId="0" xfId="0" applyNumberFormat="1" applyFont="1" applyFill="1" applyAlignment="1"/>
    <xf numFmtId="176" fontId="10" fillId="0" borderId="0" xfId="0" applyNumberFormat="1" applyFont="1" applyFill="1" applyAlignment="1"/>
    <xf numFmtId="183" fontId="10" fillId="0" borderId="0" xfId="9" applyNumberFormat="1" applyFont="1" applyFill="1"/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/>
    <xf numFmtId="183" fontId="10" fillId="0" borderId="0" xfId="0" applyNumberFormat="1" applyFont="1" applyFill="1" applyAlignment="1"/>
    <xf numFmtId="0" fontId="3" fillId="0" borderId="5" xfId="0" applyFont="1" applyFill="1" applyBorder="1" applyAlignment="1">
      <alignment horizontal="center" vertical="center" wrapText="1"/>
    </xf>
    <xf numFmtId="41" fontId="3" fillId="0" borderId="4" xfId="0" applyNumberFormat="1" applyFont="1" applyFill="1" applyBorder="1" applyAlignment="1">
      <alignment horizontal="right" vertical="center"/>
    </xf>
    <xf numFmtId="183" fontId="3" fillId="0" borderId="4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Alignment="1"/>
    <xf numFmtId="0" fontId="3" fillId="0" borderId="7" xfId="0" applyFont="1" applyFill="1" applyBorder="1" applyAlignment="1">
      <alignment horizontal="center"/>
    </xf>
    <xf numFmtId="41" fontId="3" fillId="0" borderId="0" xfId="0" applyNumberFormat="1" applyFont="1" applyFill="1" applyAlignment="1"/>
    <xf numFmtId="41" fontId="10" fillId="0" borderId="0" xfId="0" applyNumberFormat="1" applyFont="1" applyFill="1" applyBorder="1" applyAlignment="1"/>
    <xf numFmtId="41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center"/>
    </xf>
    <xf numFmtId="41" fontId="10" fillId="0" borderId="4" xfId="19" applyNumberFormat="1" applyFont="1" applyBorder="1">
      <alignment vertical="center"/>
    </xf>
    <xf numFmtId="41" fontId="3" fillId="0" borderId="4" xfId="0" applyNumberFormat="1" applyFont="1" applyFill="1" applyBorder="1" applyAlignment="1"/>
    <xf numFmtId="41" fontId="10" fillId="0" borderId="0" xfId="25" applyNumberFormat="1" applyFont="1">
      <alignment vertical="center"/>
    </xf>
    <xf numFmtId="41" fontId="10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/>
    </xf>
    <xf numFmtId="41" fontId="3" fillId="0" borderId="14" xfId="0" applyNumberFormat="1" applyFont="1" applyFill="1" applyBorder="1" applyAlignment="1">
      <alignment horizontal="center" vertical="center"/>
    </xf>
    <xf numFmtId="41" fontId="10" fillId="0" borderId="4" xfId="25" applyNumberFormat="1" applyFont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4" fontId="3" fillId="0" borderId="7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178" fontId="3" fillId="0" borderId="0" xfId="9" applyNumberFormat="1" applyFont="1" applyFill="1"/>
    <xf numFmtId="41" fontId="3" fillId="0" borderId="0" xfId="9" applyNumberFormat="1" applyFont="1" applyFill="1"/>
    <xf numFmtId="41" fontId="3" fillId="0" borderId="4" xfId="28" applyNumberFormat="1" applyFont="1" applyBorder="1">
      <alignment vertical="center"/>
    </xf>
    <xf numFmtId="187" fontId="3" fillId="0" borderId="4" xfId="9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0" fillId="0" borderId="4" xfId="0" applyNumberFormat="1" applyFont="1" applyFill="1" applyBorder="1" applyAlignment="1">
      <alignment vertical="center"/>
    </xf>
    <xf numFmtId="187" fontId="3" fillId="0" borderId="4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horizontal="left" vertical="center"/>
    </xf>
    <xf numFmtId="193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/>
    <xf numFmtId="19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horizontal="left" vertical="center"/>
    </xf>
    <xf numFmtId="193" fontId="3" fillId="0" borderId="9" xfId="3" applyNumberFormat="1" applyFont="1" applyFill="1" applyBorder="1" applyAlignment="1">
      <alignment vertical="center"/>
    </xf>
    <xf numFmtId="192" fontId="3" fillId="0" borderId="14" xfId="0" applyNumberFormat="1" applyFont="1" applyFill="1" applyBorder="1" applyAlignment="1">
      <alignment horizontal="left" vertical="center"/>
    </xf>
    <xf numFmtId="190" fontId="3" fillId="0" borderId="14" xfId="0" applyNumberFormat="1" applyFont="1" applyFill="1" applyBorder="1" applyAlignment="1">
      <alignment vertical="center"/>
    </xf>
    <xf numFmtId="194" fontId="3" fillId="0" borderId="14" xfId="0" applyNumberFormat="1" applyFont="1" applyFill="1" applyBorder="1" applyAlignment="1">
      <alignment horizontal="left" vertical="center"/>
    </xf>
    <xf numFmtId="193" fontId="3" fillId="0" borderId="14" xfId="0" applyNumberFormat="1" applyFont="1" applyFill="1" applyBorder="1" applyAlignment="1">
      <alignment horizontal="right" vertical="center"/>
    </xf>
    <xf numFmtId="192" fontId="3" fillId="0" borderId="4" xfId="0" applyNumberFormat="1" applyFont="1" applyFill="1" applyBorder="1" applyAlignment="1">
      <alignment horizontal="left" vertical="center"/>
    </xf>
    <xf numFmtId="193" fontId="3" fillId="0" borderId="4" xfId="0" applyNumberFormat="1" applyFont="1" applyFill="1" applyBorder="1" applyAlignment="1">
      <alignment vertical="center"/>
    </xf>
    <xf numFmtId="41" fontId="3" fillId="5" borderId="4" xfId="0" applyNumberFormat="1" applyFont="1" applyFill="1" applyBorder="1" applyAlignment="1">
      <alignment horizontal="left" vertical="center"/>
    </xf>
    <xf numFmtId="193" fontId="3" fillId="5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188" fontId="3" fillId="0" borderId="14" xfId="0" applyNumberFormat="1" applyFont="1" applyFill="1" applyBorder="1" applyAlignment="1">
      <alignment vertical="center"/>
    </xf>
    <xf numFmtId="188" fontId="3" fillId="0" borderId="4" xfId="0" applyNumberFormat="1" applyFont="1" applyFill="1" applyBorder="1" applyAlignment="1">
      <alignment vertical="center"/>
    </xf>
    <xf numFmtId="188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88" fontId="10" fillId="0" borderId="9" xfId="0" applyNumberFormat="1" applyFont="1" applyFill="1" applyBorder="1" applyAlignment="1">
      <alignment vertical="center"/>
    </xf>
    <xf numFmtId="189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90" fontId="10" fillId="0" borderId="0" xfId="0" applyNumberFormat="1" applyFont="1" applyFill="1" applyAlignment="1">
      <alignment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4" xfId="0" applyNumberFormat="1" applyFont="1" applyFill="1" applyBorder="1" applyAlignment="1">
      <alignment vertical="center"/>
    </xf>
    <xf numFmtId="189" fontId="10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190" fontId="10" fillId="0" borderId="14" xfId="0" applyNumberFormat="1" applyFont="1" applyFill="1" applyBorder="1" applyAlignment="1">
      <alignment vertical="center"/>
    </xf>
    <xf numFmtId="188" fontId="10" fillId="0" borderId="3" xfId="0" applyNumberFormat="1" applyFont="1" applyFill="1" applyBorder="1" applyAlignment="1">
      <alignment vertical="center"/>
    </xf>
    <xf numFmtId="188" fontId="10" fillId="0" borderId="4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90" fontId="10" fillId="0" borderId="0" xfId="0" applyNumberFormat="1" applyFont="1" applyFill="1" applyBorder="1" applyAlignment="1">
      <alignment vertical="center"/>
    </xf>
    <xf numFmtId="188" fontId="10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Alignment="1"/>
    <xf numFmtId="0" fontId="10" fillId="0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/>
    </xf>
    <xf numFmtId="176" fontId="3" fillId="4" borderId="4" xfId="0" applyNumberFormat="1" applyFont="1" applyFill="1" applyBorder="1" applyAlignment="1">
      <alignment horizontal="center"/>
    </xf>
    <xf numFmtId="176" fontId="3" fillId="4" borderId="5" xfId="0" applyNumberFormat="1" applyFont="1" applyFill="1" applyBorder="1" applyAlignment="1">
      <alignment horizontal="center"/>
    </xf>
    <xf numFmtId="177" fontId="3" fillId="4" borderId="2" xfId="0" applyNumberFormat="1" applyFont="1" applyFill="1" applyBorder="1" applyAlignment="1">
      <alignment horizontal="center" vertical="center" wrapText="1"/>
    </xf>
    <xf numFmtId="177" fontId="3" fillId="4" borderId="8" xfId="0" applyNumberFormat="1" applyFont="1" applyFill="1" applyBorder="1" applyAlignment="1">
      <alignment horizontal="center" vertical="center" wrapText="1"/>
    </xf>
    <xf numFmtId="177" fontId="3" fillId="4" borderId="1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78" fontId="3" fillId="4" borderId="13" xfId="6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4" borderId="3" xfId="0" applyNumberFormat="1" applyFont="1" applyFill="1" applyBorder="1" applyAlignment="1">
      <alignment horizontal="center" vertical="center" wrapText="1"/>
    </xf>
    <xf numFmtId="41" fontId="3" fillId="4" borderId="13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183" fontId="3" fillId="4" borderId="3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41" fontId="3" fillId="4" borderId="13" xfId="0" applyNumberFormat="1" applyFont="1" applyFill="1" applyBorder="1" applyAlignment="1">
      <alignment horizontal="center" vertical="center"/>
    </xf>
    <xf numFmtId="41" fontId="3" fillId="4" borderId="15" xfId="0" applyNumberFormat="1" applyFont="1" applyFill="1" applyBorder="1" applyAlignment="1">
      <alignment vertical="center" wrapText="1"/>
    </xf>
    <xf numFmtId="41" fontId="3" fillId="4" borderId="14" xfId="0" applyNumberFormat="1" applyFont="1" applyFill="1" applyBorder="1" applyAlignment="1">
      <alignment vertical="center"/>
    </xf>
    <xf numFmtId="41" fontId="3" fillId="4" borderId="2" xfId="0" applyNumberFormat="1" applyFont="1" applyFill="1" applyBorder="1" applyAlignment="1">
      <alignment vertical="center" wrapText="1"/>
    </xf>
    <xf numFmtId="41" fontId="3" fillId="4" borderId="11" xfId="0" applyNumberFormat="1" applyFont="1" applyFill="1" applyBorder="1" applyAlignment="1">
      <alignment vertical="center"/>
    </xf>
    <xf numFmtId="41" fontId="3" fillId="4" borderId="6" xfId="0" applyNumberFormat="1" applyFont="1" applyFill="1" applyBorder="1" applyAlignment="1">
      <alignment vertical="center" wrapText="1"/>
    </xf>
    <xf numFmtId="41" fontId="3" fillId="4" borderId="12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41" fontId="3" fillId="4" borderId="9" xfId="0" applyNumberFormat="1" applyFont="1" applyFill="1" applyBorder="1" applyAlignment="1">
      <alignment horizontal="center" vertical="center"/>
    </xf>
    <xf numFmtId="41" fontId="3" fillId="4" borderId="12" xfId="0" applyNumberFormat="1" applyFont="1" applyFill="1" applyBorder="1" applyAlignment="1">
      <alignment horizontal="center" vertical="center"/>
    </xf>
    <xf numFmtId="41" fontId="3" fillId="4" borderId="9" xfId="0" applyNumberFormat="1" applyFont="1" applyFill="1" applyBorder="1" applyAlignment="1">
      <alignment horizontal="left" vertical="center"/>
    </xf>
    <xf numFmtId="41" fontId="3" fillId="4" borderId="12" xfId="0" applyNumberFormat="1" applyFont="1" applyFill="1" applyBorder="1" applyAlignment="1">
      <alignment horizontal="left" vertical="center"/>
    </xf>
    <xf numFmtId="41" fontId="3" fillId="4" borderId="3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center" vertical="center" wrapText="1"/>
    </xf>
    <xf numFmtId="0" fontId="10" fillId="0" borderId="0" xfId="48" applyFont="1" applyFill="1" applyBorder="1" applyAlignment="1">
      <alignment horizontal="left" vertical="center" wrapText="1"/>
    </xf>
    <xf numFmtId="0" fontId="10" fillId="0" borderId="0" xfId="48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176" fontId="3" fillId="4" borderId="13" xfId="0" applyNumberFormat="1" applyFont="1" applyFill="1" applyBorder="1" applyAlignment="1">
      <alignment horizontal="center" vertical="center" wrapText="1"/>
    </xf>
    <xf numFmtId="176" fontId="3" fillId="4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3" fillId="4" borderId="16" xfId="0" applyNumberFormat="1" applyFont="1" applyFill="1" applyBorder="1" applyAlignment="1">
      <alignment horizontal="center" vertical="center" wrapText="1"/>
    </xf>
    <xf numFmtId="176" fontId="3" fillId="4" borderId="17" xfId="0" applyNumberFormat="1" applyFont="1" applyFill="1" applyBorder="1" applyAlignment="1">
      <alignment horizontal="center" vertical="center" wrapText="1"/>
    </xf>
    <xf numFmtId="176" fontId="3" fillId="4" borderId="13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98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199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center" vertical="center"/>
    </xf>
  </cellXfs>
  <cellStyles count="56">
    <cellStyle name="쉼표 [0]" xfId="1" builtinId="6"/>
    <cellStyle name="쉼표 [0] 2 10 2 2" xfId="3"/>
    <cellStyle name="쉼표 [0] 3 4" xfId="10"/>
    <cellStyle name="통화 [0] 2 10" xfId="9"/>
    <cellStyle name="통화 [0] 2 2 2" xfId="4"/>
    <cellStyle name="통화 [0] 4" xfId="6"/>
    <cellStyle name="표준" xfId="0" builtinId="0"/>
    <cellStyle name="표준 294" xfId="2"/>
    <cellStyle name="표준 295" xfId="5"/>
    <cellStyle name="표준 296" xfId="8"/>
    <cellStyle name="표준 298" xfId="13"/>
    <cellStyle name="표준 300" xfId="20"/>
    <cellStyle name="표준 321" xfId="52"/>
    <cellStyle name="표준 322" xfId="48"/>
    <cellStyle name="표준 323" xfId="53"/>
    <cellStyle name="표준 324" xfId="54"/>
    <cellStyle name="표준 338" xfId="11"/>
    <cellStyle name="표준 492" xfId="7"/>
    <cellStyle name="표준 546" xfId="15"/>
    <cellStyle name="표준 547" xfId="18"/>
    <cellStyle name="표준 548" xfId="21"/>
    <cellStyle name="표준 549" xfId="24"/>
    <cellStyle name="표준 550" xfId="27"/>
    <cellStyle name="표준 551" xfId="31"/>
    <cellStyle name="표준 552" xfId="35"/>
    <cellStyle name="표준 553" xfId="38"/>
    <cellStyle name="표준 554" xfId="41"/>
    <cellStyle name="표준 555" xfId="44"/>
    <cellStyle name="표준 556" xfId="47"/>
    <cellStyle name="표준 557" xfId="49"/>
    <cellStyle name="표준 558" xfId="55"/>
    <cellStyle name="표준 612" xfId="12"/>
    <cellStyle name="표준 613" xfId="50"/>
    <cellStyle name="표준 614" xfId="51"/>
    <cellStyle name="표준 615" xfId="16"/>
    <cellStyle name="표준 616" xfId="17"/>
    <cellStyle name="표준 617" xfId="22"/>
    <cellStyle name="표준 618" xfId="23"/>
    <cellStyle name="표준 620" xfId="26"/>
    <cellStyle name="표준 621" xfId="29"/>
    <cellStyle name="표준 622" xfId="30"/>
    <cellStyle name="표준 624" xfId="32"/>
    <cellStyle name="표준 626" xfId="34"/>
    <cellStyle name="표준 627" xfId="36"/>
    <cellStyle name="표준 628" xfId="37"/>
    <cellStyle name="표준 630" xfId="40"/>
    <cellStyle name="표준 631" xfId="39"/>
    <cellStyle name="표준 632" xfId="42"/>
    <cellStyle name="표준 633" xfId="43"/>
    <cellStyle name="표준 634" xfId="45"/>
    <cellStyle name="표준 635" xfId="46"/>
    <cellStyle name="표준_1경제활동인구" xfId="14"/>
    <cellStyle name="표준_2연령별" xfId="19"/>
    <cellStyle name="표준_3교육정도별" xfId="25"/>
    <cellStyle name="표준_4산업별" xfId="28"/>
    <cellStyle name="표준_5직업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8149;&#45824;&#48337;/Desktop/&#53685;&#44228;&#50672;&#48372;(&#49884;&#52572;&#51333;&#48376;)/17.%20&#44277;&#44277;&#54665;&#51221;%20&#48143;%20&#49324;&#482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총괄"/>
      <sheetName val="본청"/>
      <sheetName val="의회"/>
      <sheetName val="구군"/>
      <sheetName val="동읍면공무원"/>
      <sheetName val="소방공무원"/>
      <sheetName val="퇴직사유별"/>
      <sheetName val="경찰공무원"/>
      <sheetName val="관내관공서"/>
      <sheetName val="민원서류"/>
      <sheetName val="여권발급"/>
      <sheetName val="범죄발생검거(월별)"/>
      <sheetName val="범죄(경찰서별)"/>
      <sheetName val="연령별"/>
      <sheetName val="학력별피의자"/>
      <sheetName val="소년범죄"/>
      <sheetName val="화재발생"/>
      <sheetName val="발화요인별"/>
      <sheetName val="장소별화재"/>
      <sheetName val="산불발생현황"/>
      <sheetName val="소방장비"/>
      <sheetName val="구급"/>
      <sheetName val="구조"/>
      <sheetName val="재난"/>
      <sheetName val="풍수해"/>
      <sheetName val="소방대상물"/>
      <sheetName val="위험물제조소"/>
      <sheetName val="교통사고"/>
      <sheetName val="자동차단속"/>
      <sheetName val="운전면허"/>
      <sheetName val="면허시험"/>
    </sheetNames>
    <sheetDataSet>
      <sheetData sheetId="0" refreshError="1"/>
      <sheetData sheetId="1" refreshError="1"/>
      <sheetData sheetId="2">
        <row r="9">
          <cell r="D9">
            <v>1</v>
          </cell>
          <cell r="E9">
            <v>9</v>
          </cell>
          <cell r="H9">
            <v>2</v>
          </cell>
          <cell r="I9">
            <v>2</v>
          </cell>
          <cell r="J9">
            <v>1460</v>
          </cell>
          <cell r="X9">
            <v>0</v>
          </cell>
          <cell r="Y9">
            <v>4</v>
          </cell>
          <cell r="Z9">
            <v>0</v>
          </cell>
          <cell r="AA9">
            <v>0</v>
          </cell>
          <cell r="AB9">
            <v>0</v>
          </cell>
        </row>
        <row r="97">
          <cell r="F97">
            <v>0</v>
          </cell>
        </row>
      </sheetData>
      <sheetData sheetId="3">
        <row r="8">
          <cell r="C8">
            <v>8</v>
          </cell>
          <cell r="D8">
            <v>2019</v>
          </cell>
          <cell r="F8">
            <v>1638.1</v>
          </cell>
          <cell r="S8">
            <v>19</v>
          </cell>
          <cell r="T8">
            <v>117</v>
          </cell>
          <cell r="U8">
            <v>3</v>
          </cell>
          <cell r="V8">
            <v>23</v>
          </cell>
          <cell r="W8">
            <v>0</v>
          </cell>
        </row>
      </sheetData>
      <sheetData sheetId="4">
        <row r="9">
          <cell r="C9">
            <v>8</v>
          </cell>
          <cell r="D9">
            <v>16</v>
          </cell>
          <cell r="E9">
            <v>6546</v>
          </cell>
          <cell r="P9">
            <v>0</v>
          </cell>
          <cell r="Q9">
            <v>2</v>
          </cell>
          <cell r="R9">
            <v>2</v>
          </cell>
          <cell r="S9">
            <v>22</v>
          </cell>
          <cell r="T9">
            <v>0</v>
          </cell>
        </row>
      </sheetData>
      <sheetData sheetId="5">
        <row r="9">
          <cell r="C9">
            <v>1700</v>
          </cell>
          <cell r="J9">
            <v>0</v>
          </cell>
          <cell r="K9">
            <v>0</v>
          </cell>
        </row>
      </sheetData>
      <sheetData sheetId="6">
        <row r="9">
          <cell r="C9">
            <v>2019</v>
          </cell>
          <cell r="N9">
            <v>0</v>
          </cell>
        </row>
        <row r="10">
          <cell r="L10">
            <v>505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/>
  </sheetViews>
  <sheetFormatPr defaultRowHeight="16.5" x14ac:dyDescent="0.3"/>
  <cols>
    <col min="1" max="19" width="19.625" customWidth="1"/>
  </cols>
  <sheetData>
    <row r="1" spans="1:17" ht="30.75" customHeight="1" x14ac:dyDescent="0.3">
      <c r="A1" s="375" t="s">
        <v>0</v>
      </c>
      <c r="B1" s="3"/>
    </row>
    <row r="2" spans="1:17" ht="26.25" customHeight="1" x14ac:dyDescent="0.3">
      <c r="B2" s="23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15">
      <c r="A3" s="6"/>
      <c r="B3" s="7"/>
      <c r="C3" s="8"/>
      <c r="D3" s="6"/>
      <c r="E3" s="9"/>
      <c r="F3" s="6"/>
      <c r="G3" s="6"/>
      <c r="H3" s="6"/>
      <c r="I3" s="6"/>
      <c r="J3" s="6"/>
      <c r="K3" s="6"/>
      <c r="L3" s="9"/>
      <c r="M3" s="6"/>
      <c r="N3" s="6"/>
      <c r="O3" s="6"/>
      <c r="P3" s="6"/>
      <c r="Q3" s="10"/>
    </row>
    <row r="4" spans="1:17" x14ac:dyDescent="0.15">
      <c r="A4" s="11" t="s">
        <v>2</v>
      </c>
      <c r="B4" s="6"/>
      <c r="C4" s="6"/>
      <c r="D4" s="6"/>
      <c r="E4" s="12" t="s">
        <v>3</v>
      </c>
      <c r="F4" s="12"/>
      <c r="G4" s="12"/>
      <c r="H4" s="12"/>
      <c r="I4" s="12"/>
      <c r="J4" s="12"/>
      <c r="K4" s="12"/>
      <c r="L4" s="13"/>
      <c r="M4" s="12"/>
      <c r="N4" s="12"/>
      <c r="O4" s="6"/>
      <c r="P4" s="6"/>
      <c r="Q4" s="10"/>
    </row>
    <row r="5" spans="1:17" x14ac:dyDescent="0.15">
      <c r="A5" s="490" t="s">
        <v>4</v>
      </c>
      <c r="B5" s="493" t="s">
        <v>5</v>
      </c>
      <c r="C5" s="496" t="s">
        <v>6</v>
      </c>
      <c r="D5" s="497"/>
      <c r="E5" s="497"/>
      <c r="F5" s="497"/>
      <c r="G5" s="497"/>
      <c r="H5" s="497"/>
      <c r="I5" s="497"/>
      <c r="J5" s="497"/>
      <c r="K5" s="498"/>
      <c r="L5" s="499" t="s">
        <v>7</v>
      </c>
      <c r="M5" s="502" t="s">
        <v>8</v>
      </c>
      <c r="N5" s="502" t="s">
        <v>9</v>
      </c>
      <c r="O5" s="488" t="s">
        <v>10</v>
      </c>
      <c r="P5" s="15"/>
      <c r="Q5" s="10"/>
    </row>
    <row r="6" spans="1:17" x14ac:dyDescent="0.3">
      <c r="A6" s="491"/>
      <c r="B6" s="494"/>
      <c r="C6" s="488" t="s">
        <v>11</v>
      </c>
      <c r="D6" s="16"/>
      <c r="E6" s="17"/>
      <c r="F6" s="488" t="s">
        <v>12</v>
      </c>
      <c r="G6" s="354"/>
      <c r="H6" s="355"/>
      <c r="I6" s="506" t="s">
        <v>13</v>
      </c>
      <c r="J6" s="508"/>
      <c r="K6" s="509"/>
      <c r="L6" s="500"/>
      <c r="M6" s="503"/>
      <c r="N6" s="503"/>
      <c r="O6" s="505"/>
      <c r="P6" s="488" t="s">
        <v>14</v>
      </c>
      <c r="Q6" s="356"/>
    </row>
    <row r="7" spans="1:17" x14ac:dyDescent="0.3">
      <c r="A7" s="492"/>
      <c r="B7" s="495"/>
      <c r="C7" s="489"/>
      <c r="D7" s="349" t="s">
        <v>15</v>
      </c>
      <c r="E7" s="349" t="s">
        <v>16</v>
      </c>
      <c r="F7" s="489"/>
      <c r="G7" s="349" t="s">
        <v>15</v>
      </c>
      <c r="H7" s="349" t="s">
        <v>16</v>
      </c>
      <c r="I7" s="507"/>
      <c r="J7" s="364" t="s">
        <v>15</v>
      </c>
      <c r="K7" s="364" t="s">
        <v>16</v>
      </c>
      <c r="L7" s="501"/>
      <c r="M7" s="504"/>
      <c r="N7" s="504"/>
      <c r="O7" s="489"/>
      <c r="P7" s="489"/>
      <c r="Q7" s="356"/>
    </row>
    <row r="8" spans="1:17" x14ac:dyDescent="0.3">
      <c r="A8" s="19" t="s">
        <v>17</v>
      </c>
      <c r="B8" s="20">
        <v>251045</v>
      </c>
      <c r="C8" s="20">
        <v>1200273</v>
      </c>
      <c r="D8" s="20">
        <v>593779</v>
      </c>
      <c r="E8" s="20">
        <v>606494</v>
      </c>
      <c r="F8" s="21">
        <v>1197607</v>
      </c>
      <c r="G8" s="22" t="s">
        <v>18</v>
      </c>
      <c r="H8" s="22" t="s">
        <v>18</v>
      </c>
      <c r="I8" s="21">
        <v>2666</v>
      </c>
      <c r="J8" s="23" t="s">
        <v>18</v>
      </c>
      <c r="K8" s="23" t="s">
        <v>18</v>
      </c>
      <c r="L8" s="24">
        <v>3.11</v>
      </c>
      <c r="M8" s="25">
        <v>4.7811069728534727</v>
      </c>
      <c r="N8" s="23" t="s">
        <v>18</v>
      </c>
      <c r="O8" s="23" t="s">
        <v>18</v>
      </c>
      <c r="P8" s="23" t="s">
        <v>18</v>
      </c>
      <c r="Q8" s="26"/>
    </row>
    <row r="9" spans="1:17" x14ac:dyDescent="0.3">
      <c r="A9" s="19" t="s">
        <v>19</v>
      </c>
      <c r="B9" s="20">
        <v>266974</v>
      </c>
      <c r="C9" s="20">
        <v>1266233</v>
      </c>
      <c r="D9" s="20">
        <v>628055</v>
      </c>
      <c r="E9" s="20">
        <v>638178</v>
      </c>
      <c r="F9" s="20">
        <v>1263569</v>
      </c>
      <c r="G9" s="22" t="s">
        <v>18</v>
      </c>
      <c r="H9" s="22" t="s">
        <v>18</v>
      </c>
      <c r="I9" s="21">
        <v>2664</v>
      </c>
      <c r="J9" s="23" t="s">
        <v>18</v>
      </c>
      <c r="K9" s="23" t="s">
        <v>18</v>
      </c>
      <c r="L9" s="24">
        <v>5.5</v>
      </c>
      <c r="M9" s="25">
        <v>4.7429075490497201</v>
      </c>
      <c r="N9" s="23" t="s">
        <v>18</v>
      </c>
      <c r="O9" s="23" t="s">
        <v>18</v>
      </c>
      <c r="P9" s="23" t="s">
        <v>18</v>
      </c>
      <c r="Q9" s="26"/>
    </row>
    <row r="10" spans="1:17" x14ac:dyDescent="0.3">
      <c r="A10" s="19" t="s">
        <v>20</v>
      </c>
      <c r="B10" s="20">
        <v>276128</v>
      </c>
      <c r="C10" s="20">
        <v>1310768</v>
      </c>
      <c r="D10" s="20">
        <v>653467</v>
      </c>
      <c r="E10" s="20">
        <v>657301</v>
      </c>
      <c r="F10" s="20">
        <v>1308217</v>
      </c>
      <c r="G10" s="22" t="s">
        <v>18</v>
      </c>
      <c r="H10" s="22" t="s">
        <v>18</v>
      </c>
      <c r="I10" s="21">
        <v>2551</v>
      </c>
      <c r="J10" s="23" t="s">
        <v>18</v>
      </c>
      <c r="K10" s="23" t="s">
        <v>18</v>
      </c>
      <c r="L10" s="24">
        <v>3.52</v>
      </c>
      <c r="M10" s="25">
        <v>4.7469579325530189</v>
      </c>
      <c r="N10" s="21">
        <v>28764</v>
      </c>
      <c r="O10" s="21">
        <v>7345</v>
      </c>
      <c r="P10" s="27">
        <v>178.51</v>
      </c>
      <c r="Q10" s="26"/>
    </row>
    <row r="11" spans="1:17" x14ac:dyDescent="0.3">
      <c r="A11" s="19" t="s">
        <v>21</v>
      </c>
      <c r="B11" s="20">
        <v>294392</v>
      </c>
      <c r="C11" s="20">
        <v>1359040</v>
      </c>
      <c r="D11" s="20">
        <v>672056</v>
      </c>
      <c r="E11" s="20">
        <v>686984</v>
      </c>
      <c r="F11" s="20">
        <v>1356517</v>
      </c>
      <c r="G11" s="22" t="s">
        <v>18</v>
      </c>
      <c r="H11" s="22" t="s">
        <v>18</v>
      </c>
      <c r="I11" s="21">
        <v>2523</v>
      </c>
      <c r="J11" s="23" t="s">
        <v>18</v>
      </c>
      <c r="K11" s="23" t="s">
        <v>18</v>
      </c>
      <c r="L11" s="24">
        <v>3.68</v>
      </c>
      <c r="M11" s="25">
        <v>4.616429794287888</v>
      </c>
      <c r="N11" s="23" t="s">
        <v>18</v>
      </c>
      <c r="O11" s="21">
        <v>7613.2429555767185</v>
      </c>
      <c r="P11" s="27">
        <v>178.51</v>
      </c>
      <c r="Q11" s="26"/>
    </row>
    <row r="12" spans="1:17" x14ac:dyDescent="0.3">
      <c r="A12" s="19" t="s">
        <v>22</v>
      </c>
      <c r="B12" s="20">
        <v>309267</v>
      </c>
      <c r="C12" s="20">
        <v>1415759</v>
      </c>
      <c r="D12" s="20">
        <v>699261</v>
      </c>
      <c r="E12" s="20">
        <v>716498</v>
      </c>
      <c r="F12" s="20">
        <v>1413257</v>
      </c>
      <c r="G12" s="22" t="s">
        <v>18</v>
      </c>
      <c r="H12" s="22" t="s">
        <v>18</v>
      </c>
      <c r="I12" s="21">
        <v>2502</v>
      </c>
      <c r="J12" s="23" t="s">
        <v>18</v>
      </c>
      <c r="K12" s="23" t="s">
        <v>18</v>
      </c>
      <c r="L12" s="24">
        <v>4.17</v>
      </c>
      <c r="M12" s="25">
        <v>4.5777887715145811</v>
      </c>
      <c r="N12" s="23" t="s">
        <v>18</v>
      </c>
      <c r="O12" s="21">
        <v>7926.9820828667416</v>
      </c>
      <c r="P12" s="27">
        <v>178.6</v>
      </c>
      <c r="Q12" s="26"/>
    </row>
    <row r="13" spans="1:17" x14ac:dyDescent="0.3">
      <c r="A13" s="19" t="s">
        <v>23</v>
      </c>
      <c r="B13" s="20">
        <v>328748</v>
      </c>
      <c r="C13" s="20">
        <v>1487098</v>
      </c>
      <c r="D13" s="20">
        <v>734050</v>
      </c>
      <c r="E13" s="20">
        <v>753048</v>
      </c>
      <c r="F13" s="20">
        <v>1484596</v>
      </c>
      <c r="G13" s="22" t="s">
        <v>18</v>
      </c>
      <c r="H13" s="22" t="s">
        <v>18</v>
      </c>
      <c r="I13" s="20">
        <v>2502</v>
      </c>
      <c r="J13" s="23" t="s">
        <v>18</v>
      </c>
      <c r="K13" s="23" t="s">
        <v>18</v>
      </c>
      <c r="L13" s="24">
        <v>5.04</v>
      </c>
      <c r="M13" s="25">
        <v>4.5235195347196031</v>
      </c>
      <c r="N13" s="23" t="s">
        <v>18</v>
      </c>
      <c r="O13" s="21">
        <v>8326.4165733482641</v>
      </c>
      <c r="P13" s="28">
        <v>178.6</v>
      </c>
      <c r="Q13" s="26"/>
    </row>
    <row r="14" spans="1:17" x14ac:dyDescent="0.3">
      <c r="A14" s="19" t="s">
        <v>24</v>
      </c>
      <c r="B14" s="20">
        <v>351676</v>
      </c>
      <c r="C14" s="20">
        <v>1572824</v>
      </c>
      <c r="D14" s="20">
        <v>777704</v>
      </c>
      <c r="E14" s="20">
        <v>795120</v>
      </c>
      <c r="F14" s="20">
        <v>1570248</v>
      </c>
      <c r="G14" s="22" t="s">
        <v>18</v>
      </c>
      <c r="H14" s="22" t="s">
        <v>18</v>
      </c>
      <c r="I14" s="21">
        <v>2576</v>
      </c>
      <c r="J14" s="23" t="s">
        <v>18</v>
      </c>
      <c r="K14" s="23" t="s">
        <v>18</v>
      </c>
      <c r="L14" s="24">
        <v>5.76</v>
      </c>
      <c r="M14" s="25">
        <v>4.4723666101752748</v>
      </c>
      <c r="N14" s="23" t="s">
        <v>18</v>
      </c>
      <c r="O14" s="21">
        <v>8751.5245938125972</v>
      </c>
      <c r="P14" s="27">
        <v>179.72</v>
      </c>
      <c r="Q14" s="26"/>
    </row>
    <row r="15" spans="1:17" x14ac:dyDescent="0.3">
      <c r="A15" s="19" t="s">
        <v>25</v>
      </c>
      <c r="B15" s="20">
        <v>362629</v>
      </c>
      <c r="C15" s="20">
        <v>1604934</v>
      </c>
      <c r="D15" s="20">
        <v>801059</v>
      </c>
      <c r="E15" s="20">
        <v>803875</v>
      </c>
      <c r="F15" s="20">
        <v>1602343</v>
      </c>
      <c r="G15" s="22" t="s">
        <v>18</v>
      </c>
      <c r="H15" s="22" t="s">
        <v>18</v>
      </c>
      <c r="I15" s="21">
        <v>2591</v>
      </c>
      <c r="J15" s="23" t="s">
        <v>18</v>
      </c>
      <c r="K15" s="23" t="s">
        <v>18</v>
      </c>
      <c r="L15" s="24">
        <v>2.04</v>
      </c>
      <c r="M15" s="25">
        <v>4.4258291532116845</v>
      </c>
      <c r="N15" s="21">
        <v>40532</v>
      </c>
      <c r="O15" s="21">
        <v>8926.2180200222465</v>
      </c>
      <c r="P15" s="27">
        <v>179.8</v>
      </c>
      <c r="Q15" s="26"/>
    </row>
    <row r="16" spans="1:17" x14ac:dyDescent="0.3">
      <c r="A16" s="19" t="s">
        <v>26</v>
      </c>
      <c r="B16" s="20">
        <v>415220</v>
      </c>
      <c r="C16" s="20">
        <v>1838037</v>
      </c>
      <c r="D16" s="20">
        <v>902942</v>
      </c>
      <c r="E16" s="20">
        <v>935095</v>
      </c>
      <c r="F16" s="22" t="s">
        <v>18</v>
      </c>
      <c r="G16" s="22" t="s">
        <v>18</v>
      </c>
      <c r="H16" s="22" t="s">
        <v>18</v>
      </c>
      <c r="I16" s="21" t="s">
        <v>18</v>
      </c>
      <c r="J16" s="23" t="s">
        <v>18</v>
      </c>
      <c r="K16" s="23" t="s">
        <v>18</v>
      </c>
      <c r="L16" s="24">
        <v>14.52</v>
      </c>
      <c r="M16" s="25">
        <v>4.4266581571215262</v>
      </c>
      <c r="N16" s="23" t="s">
        <v>18</v>
      </c>
      <c r="O16" s="21">
        <v>4040.0857237059017</v>
      </c>
      <c r="P16" s="27">
        <v>454.95</v>
      </c>
      <c r="Q16" s="26"/>
    </row>
    <row r="17" spans="1:17" x14ac:dyDescent="0.3">
      <c r="A17" s="19" t="s">
        <v>27</v>
      </c>
      <c r="B17" s="20">
        <v>438081</v>
      </c>
      <c r="C17" s="20">
        <v>1904319</v>
      </c>
      <c r="D17" s="20">
        <v>936002</v>
      </c>
      <c r="E17" s="20">
        <v>968317</v>
      </c>
      <c r="F17" s="22" t="s">
        <v>18</v>
      </c>
      <c r="G17" s="22" t="s">
        <v>18</v>
      </c>
      <c r="H17" s="22" t="s">
        <v>18</v>
      </c>
      <c r="I17" s="21" t="s">
        <v>18</v>
      </c>
      <c r="J17" s="23" t="s">
        <v>18</v>
      </c>
      <c r="K17" s="23" t="s">
        <v>18</v>
      </c>
      <c r="L17" s="24">
        <v>3.61</v>
      </c>
      <c r="M17" s="25">
        <v>4.3469563847781574</v>
      </c>
      <c r="N17" s="23" t="s">
        <v>18</v>
      </c>
      <c r="O17" s="21">
        <v>4184.4887824386387</v>
      </c>
      <c r="P17" s="27">
        <v>455.09</v>
      </c>
      <c r="Q17" s="26"/>
    </row>
    <row r="18" spans="1:17" x14ac:dyDescent="0.3">
      <c r="A18" s="19" t="s">
        <v>28</v>
      </c>
      <c r="B18" s="20">
        <v>459223</v>
      </c>
      <c r="C18" s="20">
        <v>1958812</v>
      </c>
      <c r="D18" s="20">
        <v>970003</v>
      </c>
      <c r="E18" s="20">
        <v>988809</v>
      </c>
      <c r="F18" s="22" t="s">
        <v>18</v>
      </c>
      <c r="G18" s="22" t="s">
        <v>18</v>
      </c>
      <c r="H18" s="22" t="s">
        <v>18</v>
      </c>
      <c r="I18" s="21" t="s">
        <v>18</v>
      </c>
      <c r="J18" s="23" t="s">
        <v>18</v>
      </c>
      <c r="K18" s="23" t="s">
        <v>18</v>
      </c>
      <c r="L18" s="24">
        <v>2.86</v>
      </c>
      <c r="M18" s="25">
        <v>4.2654919287579238</v>
      </c>
      <c r="N18" s="23" t="s">
        <v>18</v>
      </c>
      <c r="O18" s="20">
        <v>4304.7974858800517</v>
      </c>
      <c r="P18" s="29">
        <v>455.3</v>
      </c>
      <c r="Q18" s="26"/>
    </row>
    <row r="19" spans="1:17" x14ac:dyDescent="0.3">
      <c r="A19" s="19" t="s">
        <v>29</v>
      </c>
      <c r="B19" s="20">
        <v>477824</v>
      </c>
      <c r="C19" s="20">
        <v>2012039</v>
      </c>
      <c r="D19" s="20">
        <v>996783</v>
      </c>
      <c r="E19" s="20">
        <v>1015256</v>
      </c>
      <c r="F19" s="22" t="s">
        <v>18</v>
      </c>
      <c r="G19" s="22" t="s">
        <v>18</v>
      </c>
      <c r="H19" s="22" t="s">
        <v>18</v>
      </c>
      <c r="I19" s="21" t="s">
        <v>18</v>
      </c>
      <c r="J19" s="23" t="s">
        <v>18</v>
      </c>
      <c r="K19" s="23" t="s">
        <v>18</v>
      </c>
      <c r="L19" s="24">
        <v>2.72</v>
      </c>
      <c r="M19" s="25">
        <v>4.2108370446021963</v>
      </c>
      <c r="N19" s="23" t="s">
        <v>18</v>
      </c>
      <c r="O19" s="20">
        <v>4421.0920676774331</v>
      </c>
      <c r="P19" s="29">
        <v>455.1</v>
      </c>
      <c r="Q19" s="26"/>
    </row>
    <row r="20" spans="1:17" x14ac:dyDescent="0.3">
      <c r="A20" s="30" t="s">
        <v>30</v>
      </c>
      <c r="B20" s="20">
        <v>501724</v>
      </c>
      <c r="C20" s="20">
        <v>2029853</v>
      </c>
      <c r="D20" s="20">
        <v>1005364</v>
      </c>
      <c r="E20" s="20">
        <v>1024489</v>
      </c>
      <c r="F20" s="22">
        <v>2028370</v>
      </c>
      <c r="G20" s="22" t="s">
        <v>18</v>
      </c>
      <c r="H20" s="22" t="s">
        <v>18</v>
      </c>
      <c r="I20" s="21">
        <v>1483</v>
      </c>
      <c r="J20" s="23" t="s">
        <v>18</v>
      </c>
      <c r="K20" s="23" t="s">
        <v>18</v>
      </c>
      <c r="L20" s="24">
        <v>0.89</v>
      </c>
      <c r="M20" s="25">
        <v>4.0457562325103043</v>
      </c>
      <c r="N20" s="21">
        <v>61837</v>
      </c>
      <c r="O20" s="20">
        <v>4460.6271700435109</v>
      </c>
      <c r="P20" s="29">
        <v>455.06</v>
      </c>
      <c r="Q20" s="26"/>
    </row>
    <row r="21" spans="1:17" x14ac:dyDescent="0.3">
      <c r="A21" s="30" t="s">
        <v>31</v>
      </c>
      <c r="B21" s="20">
        <v>521808</v>
      </c>
      <c r="C21" s="20">
        <v>2092989</v>
      </c>
      <c r="D21" s="20">
        <v>1037965</v>
      </c>
      <c r="E21" s="20">
        <v>1055024</v>
      </c>
      <c r="F21" s="22" t="s">
        <v>18</v>
      </c>
      <c r="G21" s="22" t="s">
        <v>18</v>
      </c>
      <c r="H21" s="22" t="s">
        <v>18</v>
      </c>
      <c r="I21" s="21" t="s">
        <v>18</v>
      </c>
      <c r="J21" s="23" t="s">
        <v>18</v>
      </c>
      <c r="K21" s="23" t="s">
        <v>18</v>
      </c>
      <c r="L21" s="24">
        <v>3.11</v>
      </c>
      <c r="M21" s="25">
        <v>4.0110327936712356</v>
      </c>
      <c r="N21" s="23" t="s">
        <v>18</v>
      </c>
      <c r="O21" s="20">
        <v>4595.7336085371744</v>
      </c>
      <c r="P21" s="29">
        <v>455.42</v>
      </c>
      <c r="Q21" s="26"/>
    </row>
    <row r="22" spans="1:17" x14ac:dyDescent="0.3">
      <c r="A22" s="30" t="s">
        <v>32</v>
      </c>
      <c r="B22" s="20">
        <v>540904</v>
      </c>
      <c r="C22" s="20">
        <v>2165954</v>
      </c>
      <c r="D22" s="20">
        <v>1072610</v>
      </c>
      <c r="E22" s="20">
        <v>1093344</v>
      </c>
      <c r="F22" s="31">
        <v>2164645</v>
      </c>
      <c r="G22" s="22" t="s">
        <v>18</v>
      </c>
      <c r="H22" s="22" t="s">
        <v>18</v>
      </c>
      <c r="I22" s="22">
        <v>1309</v>
      </c>
      <c r="J22" s="23" t="s">
        <v>18</v>
      </c>
      <c r="K22" s="23" t="s">
        <v>18</v>
      </c>
      <c r="L22" s="24">
        <v>3.49</v>
      </c>
      <c r="M22" s="25">
        <v>4.0043223936225285</v>
      </c>
      <c r="N22" s="23" t="s">
        <v>18</v>
      </c>
      <c r="O22" s="20">
        <v>4756.5750175685171</v>
      </c>
      <c r="P22" s="29">
        <v>455.36</v>
      </c>
      <c r="Q22" s="26"/>
    </row>
    <row r="23" spans="1:17" x14ac:dyDescent="0.3">
      <c r="A23" s="30" t="s">
        <v>33</v>
      </c>
      <c r="B23" s="20">
        <v>568116</v>
      </c>
      <c r="C23" s="20">
        <v>2239418</v>
      </c>
      <c r="D23" s="20">
        <v>1112573</v>
      </c>
      <c r="E23" s="20">
        <v>1126845</v>
      </c>
      <c r="F23" s="31">
        <v>2238408</v>
      </c>
      <c r="G23" s="22" t="s">
        <v>18</v>
      </c>
      <c r="H23" s="22" t="s">
        <v>18</v>
      </c>
      <c r="I23" s="22">
        <v>1010</v>
      </c>
      <c r="J23" s="23" t="s">
        <v>18</v>
      </c>
      <c r="K23" s="23" t="s">
        <v>18</v>
      </c>
      <c r="L23" s="24">
        <v>3.39</v>
      </c>
      <c r="M23" s="25">
        <v>3.9418323018538466</v>
      </c>
      <c r="N23" s="32" t="s">
        <v>18</v>
      </c>
      <c r="O23" s="20">
        <v>4915.1003028839823</v>
      </c>
      <c r="P23" s="29">
        <v>455.62</v>
      </c>
      <c r="Q23" s="26"/>
    </row>
    <row r="24" spans="1:17" x14ac:dyDescent="0.3">
      <c r="A24" s="30" t="s">
        <v>34</v>
      </c>
      <c r="B24" s="20">
        <v>591138</v>
      </c>
      <c r="C24" s="20">
        <v>2288441</v>
      </c>
      <c r="D24" s="20">
        <v>1138375</v>
      </c>
      <c r="E24" s="20">
        <v>1150066</v>
      </c>
      <c r="F24" s="33">
        <v>2287200</v>
      </c>
      <c r="G24" s="23" t="s">
        <v>18</v>
      </c>
      <c r="H24" s="23" t="s">
        <v>18</v>
      </c>
      <c r="I24" s="23">
        <v>1241</v>
      </c>
      <c r="J24" s="23" t="s">
        <v>18</v>
      </c>
      <c r="K24" s="23" t="s">
        <v>18</v>
      </c>
      <c r="L24" s="24">
        <v>2.19</v>
      </c>
      <c r="M24" s="25">
        <v>3.8712466462991721</v>
      </c>
      <c r="N24" s="23" t="s">
        <v>18</v>
      </c>
      <c r="O24" s="20">
        <v>5022.6965453667526</v>
      </c>
      <c r="P24" s="29">
        <v>455.62</v>
      </c>
      <c r="Q24" s="26"/>
    </row>
    <row r="25" spans="1:17" x14ac:dyDescent="0.3">
      <c r="A25" s="30" t="s">
        <v>35</v>
      </c>
      <c r="B25" s="20">
        <v>597150</v>
      </c>
      <c r="C25" s="20">
        <v>2229040</v>
      </c>
      <c r="D25" s="20">
        <v>1113242</v>
      </c>
      <c r="E25" s="20">
        <v>1115798</v>
      </c>
      <c r="F25" s="33">
        <v>2227979</v>
      </c>
      <c r="G25" s="23" t="s">
        <v>18</v>
      </c>
      <c r="H25" s="23" t="s">
        <v>18</v>
      </c>
      <c r="I25" s="23">
        <v>1061</v>
      </c>
      <c r="J25" s="23" t="s">
        <v>18</v>
      </c>
      <c r="K25" s="23" t="s">
        <v>18</v>
      </c>
      <c r="L25" s="24">
        <v>-2.6</v>
      </c>
      <c r="M25" s="25">
        <v>3.7327974545759024</v>
      </c>
      <c r="N25" s="23">
        <v>82233</v>
      </c>
      <c r="O25" s="20">
        <v>4891.8930781723211</v>
      </c>
      <c r="P25" s="29">
        <v>455.66</v>
      </c>
      <c r="Q25" s="26"/>
    </row>
    <row r="26" spans="1:17" x14ac:dyDescent="0.3">
      <c r="A26" s="30" t="s">
        <v>36</v>
      </c>
      <c r="B26" s="20">
        <v>641592</v>
      </c>
      <c r="C26" s="20">
        <v>2238146</v>
      </c>
      <c r="D26" s="20">
        <v>1120471</v>
      </c>
      <c r="E26" s="20">
        <v>1117675</v>
      </c>
      <c r="F26" s="34">
        <v>2236025</v>
      </c>
      <c r="G26" s="23" t="s">
        <v>18</v>
      </c>
      <c r="H26" s="23" t="s">
        <v>18</v>
      </c>
      <c r="I26" s="23">
        <v>2121</v>
      </c>
      <c r="J26" s="23" t="s">
        <v>18</v>
      </c>
      <c r="K26" s="23" t="s">
        <v>18</v>
      </c>
      <c r="L26" s="24">
        <v>0.4068546019786019</v>
      </c>
      <c r="M26" s="25">
        <v>3.49162861729305</v>
      </c>
      <c r="N26" s="23">
        <v>86990</v>
      </c>
      <c r="O26" s="20">
        <v>4911.6616924157306</v>
      </c>
      <c r="P26" s="29">
        <v>455.68</v>
      </c>
      <c r="Q26" s="26"/>
    </row>
    <row r="27" spans="1:17" x14ac:dyDescent="0.3">
      <c r="A27" s="30" t="s">
        <v>37</v>
      </c>
      <c r="B27" s="20">
        <v>663759</v>
      </c>
      <c r="C27" s="20">
        <v>2286305</v>
      </c>
      <c r="D27" s="20">
        <v>1146002</v>
      </c>
      <c r="E27" s="20">
        <v>1140303</v>
      </c>
      <c r="F27" s="35">
        <v>2284191</v>
      </c>
      <c r="G27" s="35">
        <v>1144792</v>
      </c>
      <c r="H27" s="35">
        <v>1139399</v>
      </c>
      <c r="I27" s="35">
        <v>2114</v>
      </c>
      <c r="J27" s="35">
        <v>1210</v>
      </c>
      <c r="K27" s="35">
        <v>904</v>
      </c>
      <c r="L27" s="36">
        <v>2.15</v>
      </c>
      <c r="M27" s="37">
        <v>3.4444806021462608</v>
      </c>
      <c r="N27" s="23">
        <v>94435</v>
      </c>
      <c r="O27" s="20">
        <v>5014.9265189734597</v>
      </c>
      <c r="P27" s="29">
        <v>455.9</v>
      </c>
      <c r="Q27" s="26"/>
    </row>
    <row r="28" spans="1:17" x14ac:dyDescent="0.3">
      <c r="A28" s="30" t="s">
        <v>38</v>
      </c>
      <c r="B28" s="20">
        <v>683790</v>
      </c>
      <c r="C28" s="20">
        <v>2315353</v>
      </c>
      <c r="D28" s="20">
        <v>1162392</v>
      </c>
      <c r="E28" s="20">
        <v>1152961</v>
      </c>
      <c r="F28" s="20">
        <v>2312166</v>
      </c>
      <c r="G28" s="35">
        <v>1160365</v>
      </c>
      <c r="H28" s="35">
        <v>1151801</v>
      </c>
      <c r="I28" s="38">
        <v>3187</v>
      </c>
      <c r="J28" s="35">
        <v>2027</v>
      </c>
      <c r="K28" s="35">
        <v>1160</v>
      </c>
      <c r="L28" s="36">
        <v>1.27</v>
      </c>
      <c r="M28" s="37">
        <v>3.3860585852381577</v>
      </c>
      <c r="N28" s="23">
        <v>98141</v>
      </c>
      <c r="O28" s="20">
        <v>5078.6422461066022</v>
      </c>
      <c r="P28" s="29">
        <v>455.9</v>
      </c>
      <c r="Q28" s="26"/>
    </row>
    <row r="29" spans="1:17" x14ac:dyDescent="0.15">
      <c r="A29" s="39" t="s">
        <v>39</v>
      </c>
      <c r="B29" s="40">
        <v>702988</v>
      </c>
      <c r="C29" s="40">
        <v>2346956</v>
      </c>
      <c r="D29" s="40">
        <v>1178969</v>
      </c>
      <c r="E29" s="40">
        <v>1167987</v>
      </c>
      <c r="F29" s="40">
        <v>2342680</v>
      </c>
      <c r="G29" s="35">
        <v>1176372</v>
      </c>
      <c r="H29" s="35">
        <v>1166308</v>
      </c>
      <c r="I29" s="35">
        <v>4276</v>
      </c>
      <c r="J29" s="35">
        <v>2597</v>
      </c>
      <c r="K29" s="35">
        <v>1679</v>
      </c>
      <c r="L29" s="36">
        <v>1.36</v>
      </c>
      <c r="M29" s="37">
        <v>3.3385434744263058</v>
      </c>
      <c r="N29" s="23">
        <v>102284</v>
      </c>
      <c r="O29" s="40">
        <v>5144.9152728149593</v>
      </c>
      <c r="P29" s="29">
        <v>456.17</v>
      </c>
      <c r="Q29" s="41"/>
    </row>
    <row r="30" spans="1:17" x14ac:dyDescent="0.15">
      <c r="A30" s="39" t="s">
        <v>40</v>
      </c>
      <c r="B30" s="40">
        <v>757886</v>
      </c>
      <c r="C30" s="40">
        <v>2485977</v>
      </c>
      <c r="D30" s="40">
        <v>1251009</v>
      </c>
      <c r="E30" s="40">
        <v>1234968</v>
      </c>
      <c r="F30" s="40">
        <v>2478589</v>
      </c>
      <c r="G30" s="35">
        <v>1246728</v>
      </c>
      <c r="H30" s="35">
        <v>1231861</v>
      </c>
      <c r="I30" s="42">
        <v>7388</v>
      </c>
      <c r="J30" s="35">
        <v>4281</v>
      </c>
      <c r="K30" s="35">
        <v>3107</v>
      </c>
      <c r="L30" s="36">
        <v>5.92</v>
      </c>
      <c r="M30" s="37">
        <v>3.2801463544649194</v>
      </c>
      <c r="N30" s="23">
        <v>114217</v>
      </c>
      <c r="O30" s="40">
        <v>2807.3957380492598</v>
      </c>
      <c r="P30" s="29">
        <v>885.51</v>
      </c>
      <c r="Q30" s="10"/>
    </row>
    <row r="31" spans="1:17" x14ac:dyDescent="0.3">
      <c r="A31" s="39" t="s">
        <v>41</v>
      </c>
      <c r="B31" s="40">
        <v>768483</v>
      </c>
      <c r="C31" s="40">
        <v>2490960</v>
      </c>
      <c r="D31" s="40">
        <v>1253263</v>
      </c>
      <c r="E31" s="40">
        <v>1237697</v>
      </c>
      <c r="F31" s="40">
        <v>2480345</v>
      </c>
      <c r="G31" s="35">
        <v>1247132</v>
      </c>
      <c r="H31" s="35">
        <v>1233213</v>
      </c>
      <c r="I31" s="42">
        <v>10615</v>
      </c>
      <c r="J31" s="35">
        <v>6131</v>
      </c>
      <c r="K31" s="35">
        <v>4484</v>
      </c>
      <c r="L31" s="36">
        <v>0.20004335677810964</v>
      </c>
      <c r="M31" s="37">
        <v>3.2413989639328391</v>
      </c>
      <c r="N31" s="23">
        <v>118992</v>
      </c>
      <c r="O31" s="40">
        <v>2812.8641763403948</v>
      </c>
      <c r="P31" s="29">
        <v>885.56</v>
      </c>
      <c r="Q31" s="43"/>
    </row>
    <row r="32" spans="1:17" x14ac:dyDescent="0.3">
      <c r="A32" s="39" t="s">
        <v>42</v>
      </c>
      <c r="B32" s="40">
        <v>782422</v>
      </c>
      <c r="C32" s="40">
        <v>2501928</v>
      </c>
      <c r="D32" s="40">
        <v>1258337</v>
      </c>
      <c r="E32" s="40">
        <v>1243591</v>
      </c>
      <c r="F32" s="40">
        <v>2488346</v>
      </c>
      <c r="G32" s="44">
        <v>1250442</v>
      </c>
      <c r="H32" s="35">
        <v>1237904</v>
      </c>
      <c r="I32" s="42">
        <v>13582</v>
      </c>
      <c r="J32" s="35">
        <v>7895</v>
      </c>
      <c r="K32" s="35">
        <v>5687</v>
      </c>
      <c r="L32" s="36">
        <v>0.43838191986340136</v>
      </c>
      <c r="M32" s="37">
        <v>3.1976708221394592</v>
      </c>
      <c r="N32" s="23">
        <v>125445</v>
      </c>
      <c r="O32" s="40">
        <v>2825.3133681143709</v>
      </c>
      <c r="P32" s="29">
        <v>885.54</v>
      </c>
      <c r="Q32" s="43"/>
    </row>
    <row r="33" spans="1:17" x14ac:dyDescent="0.3">
      <c r="A33" s="39" t="s">
        <v>43</v>
      </c>
      <c r="B33" s="40">
        <v>779433</v>
      </c>
      <c r="C33" s="40">
        <v>2504645</v>
      </c>
      <c r="D33" s="40">
        <v>1259518</v>
      </c>
      <c r="E33" s="40">
        <v>1245127</v>
      </c>
      <c r="F33" s="40">
        <v>2493440</v>
      </c>
      <c r="G33" s="40">
        <v>1253073</v>
      </c>
      <c r="H33" s="40">
        <v>1240367</v>
      </c>
      <c r="I33" s="42">
        <v>11205</v>
      </c>
      <c r="J33" s="35">
        <v>6445</v>
      </c>
      <c r="K33" s="35">
        <v>4760</v>
      </c>
      <c r="L33" s="36">
        <v>0.10847844704538967</v>
      </c>
      <c r="M33" s="37">
        <v>3.2134192419361254</v>
      </c>
      <c r="N33" s="45">
        <v>131633</v>
      </c>
      <c r="O33" s="40">
        <v>2828.4134924847267</v>
      </c>
      <c r="P33" s="29">
        <v>885.53</v>
      </c>
      <c r="Q33" s="43"/>
    </row>
    <row r="34" spans="1:17" x14ac:dyDescent="0.3">
      <c r="A34" s="39" t="s">
        <v>44</v>
      </c>
      <c r="B34" s="40">
        <v>789891</v>
      </c>
      <c r="C34" s="40">
        <v>2517203</v>
      </c>
      <c r="D34" s="40">
        <v>1265940</v>
      </c>
      <c r="E34" s="40">
        <v>1251263</v>
      </c>
      <c r="F34" s="40">
        <v>2505710</v>
      </c>
      <c r="G34" s="40">
        <v>1259384</v>
      </c>
      <c r="H34" s="40">
        <v>1246326</v>
      </c>
      <c r="I34" s="42">
        <v>11493</v>
      </c>
      <c r="J34" s="35">
        <v>6556</v>
      </c>
      <c r="K34" s="35">
        <v>4937</v>
      </c>
      <c r="L34" s="36">
        <v>0.49888705837391734</v>
      </c>
      <c r="M34" s="37">
        <v>3.1867726053341539</v>
      </c>
      <c r="N34" s="45">
        <v>140224</v>
      </c>
      <c r="O34" s="40">
        <v>2842.3380494800194</v>
      </c>
      <c r="P34" s="29">
        <v>885.61</v>
      </c>
      <c r="Q34" s="5"/>
    </row>
    <row r="35" spans="1:17" x14ac:dyDescent="0.15">
      <c r="A35" s="39" t="s">
        <v>45</v>
      </c>
      <c r="B35" s="40">
        <v>805779</v>
      </c>
      <c r="C35" s="40">
        <v>2538212</v>
      </c>
      <c r="D35" s="40">
        <v>1276725</v>
      </c>
      <c r="E35" s="40">
        <v>1261487</v>
      </c>
      <c r="F35" s="40">
        <v>2524253</v>
      </c>
      <c r="G35" s="40">
        <v>1268348</v>
      </c>
      <c r="H35" s="40">
        <v>1255905</v>
      </c>
      <c r="I35" s="42">
        <v>13959</v>
      </c>
      <c r="J35" s="35">
        <v>8377</v>
      </c>
      <c r="K35" s="35">
        <v>5582</v>
      </c>
      <c r="L35" s="36">
        <v>0.82770863899469393</v>
      </c>
      <c r="M35" s="37">
        <v>3.1500101144358439</v>
      </c>
      <c r="N35" s="45">
        <v>149045</v>
      </c>
      <c r="O35" s="40">
        <v>2866.0606813382865</v>
      </c>
      <c r="P35" s="29">
        <v>885.61</v>
      </c>
      <c r="Q35" s="46"/>
    </row>
    <row r="36" spans="1:17" x14ac:dyDescent="0.15">
      <c r="A36" s="39" t="s">
        <v>46</v>
      </c>
      <c r="B36" s="40">
        <v>815709</v>
      </c>
      <c r="C36" s="40">
        <v>2539587</v>
      </c>
      <c r="D36" s="40">
        <v>1277033</v>
      </c>
      <c r="E36" s="40">
        <v>1262554</v>
      </c>
      <c r="F36" s="40">
        <v>2525109</v>
      </c>
      <c r="G36" s="40">
        <v>1268488</v>
      </c>
      <c r="H36" s="40">
        <v>1256621</v>
      </c>
      <c r="I36" s="42">
        <v>14478</v>
      </c>
      <c r="J36" s="42">
        <v>8545</v>
      </c>
      <c r="K36" s="42">
        <v>5933</v>
      </c>
      <c r="L36" s="36">
        <v>5.4142661779257806E-2</v>
      </c>
      <c r="M36" s="37">
        <v>3.1133492458707699</v>
      </c>
      <c r="N36" s="45">
        <v>157269</v>
      </c>
      <c r="O36" s="40">
        <v>2867.6132834995087</v>
      </c>
      <c r="P36" s="29">
        <v>885.62</v>
      </c>
      <c r="Q36" s="46"/>
    </row>
    <row r="37" spans="1:17" x14ac:dyDescent="0.3">
      <c r="A37" s="39" t="s">
        <v>47</v>
      </c>
      <c r="B37" s="40">
        <v>827177</v>
      </c>
      <c r="C37" s="40">
        <v>2540647</v>
      </c>
      <c r="D37" s="40">
        <v>1277327</v>
      </c>
      <c r="E37" s="40">
        <v>1263320</v>
      </c>
      <c r="F37" s="40">
        <v>2525803</v>
      </c>
      <c r="G37" s="40">
        <v>1268530</v>
      </c>
      <c r="H37" s="40">
        <v>1257273</v>
      </c>
      <c r="I37" s="42">
        <v>14844</v>
      </c>
      <c r="J37" s="42">
        <v>8797</v>
      </c>
      <c r="K37" s="42">
        <v>6047</v>
      </c>
      <c r="L37" s="36">
        <v>4.1721655940396285E-2</v>
      </c>
      <c r="M37" s="37">
        <v>3.0714671708715304</v>
      </c>
      <c r="N37" s="45">
        <v>165816</v>
      </c>
      <c r="O37" s="40">
        <v>2869</v>
      </c>
      <c r="P37" s="29">
        <v>885.7</v>
      </c>
      <c r="Q37" s="47"/>
    </row>
    <row r="38" spans="1:17" x14ac:dyDescent="0.3">
      <c r="A38" s="39" t="s">
        <v>48</v>
      </c>
      <c r="B38" s="40">
        <v>845242</v>
      </c>
      <c r="C38" s="40">
        <v>2544811</v>
      </c>
      <c r="D38" s="40">
        <v>1279406</v>
      </c>
      <c r="E38" s="40">
        <v>1265405</v>
      </c>
      <c r="F38" s="40">
        <v>2529544</v>
      </c>
      <c r="G38" s="40">
        <v>1269880</v>
      </c>
      <c r="H38" s="40">
        <v>1259664</v>
      </c>
      <c r="I38" s="42">
        <v>15267</v>
      </c>
      <c r="J38" s="42">
        <v>9526</v>
      </c>
      <c r="K38" s="42">
        <v>5741</v>
      </c>
      <c r="L38" s="36">
        <v>0.16362708271852017</v>
      </c>
      <c r="M38" s="37">
        <v>3.0107484010496401</v>
      </c>
      <c r="N38" s="45">
        <v>175110</v>
      </c>
      <c r="O38" s="40">
        <v>2873.2849336103336</v>
      </c>
      <c r="P38" s="29">
        <v>885.68</v>
      </c>
      <c r="Q38" s="47"/>
    </row>
    <row r="39" spans="1:17" x14ac:dyDescent="0.3">
      <c r="A39" s="39" t="s">
        <v>49</v>
      </c>
      <c r="B39" s="40">
        <v>853142</v>
      </c>
      <c r="C39" s="40">
        <v>2539738</v>
      </c>
      <c r="D39" s="40">
        <v>1275762</v>
      </c>
      <c r="E39" s="40">
        <v>1263976</v>
      </c>
      <c r="F39" s="40">
        <v>2524712</v>
      </c>
      <c r="G39" s="40">
        <v>1266254</v>
      </c>
      <c r="H39" s="40">
        <v>1258458</v>
      </c>
      <c r="I39" s="42">
        <v>15026</v>
      </c>
      <c r="J39" s="42">
        <v>9508</v>
      </c>
      <c r="K39" s="42">
        <v>5518</v>
      </c>
      <c r="L39" s="36">
        <v>-0.19974501306827711</v>
      </c>
      <c r="M39" s="37">
        <v>2.9769229506928507</v>
      </c>
      <c r="N39" s="45">
        <v>186250</v>
      </c>
      <c r="O39" s="40">
        <v>2867.88093678719</v>
      </c>
      <c r="P39" s="29">
        <v>885.58</v>
      </c>
      <c r="Q39" s="47"/>
    </row>
    <row r="40" spans="1:17" x14ac:dyDescent="0.3">
      <c r="A40" s="39" t="s">
        <v>50</v>
      </c>
      <c r="B40" s="40">
        <v>865766</v>
      </c>
      <c r="C40" s="40">
        <v>2525836</v>
      </c>
      <c r="D40" s="40">
        <v>1268066</v>
      </c>
      <c r="E40" s="40">
        <v>1257770</v>
      </c>
      <c r="F40" s="40">
        <v>2511306</v>
      </c>
      <c r="G40" s="40">
        <v>1259092</v>
      </c>
      <c r="H40" s="40">
        <v>1252214</v>
      </c>
      <c r="I40" s="42">
        <v>14530</v>
      </c>
      <c r="J40" s="48">
        <v>8974</v>
      </c>
      <c r="K40" s="42">
        <v>5556</v>
      </c>
      <c r="L40" s="36">
        <v>-0.55039202861943526</v>
      </c>
      <c r="M40" s="37">
        <v>2.9174580660363194</v>
      </c>
      <c r="N40" s="45">
        <v>195419</v>
      </c>
      <c r="O40" s="40">
        <v>2855.7944960767022</v>
      </c>
      <c r="P40" s="49">
        <v>884.46</v>
      </c>
      <c r="Q40" s="47"/>
    </row>
    <row r="41" spans="1:17" x14ac:dyDescent="0.3">
      <c r="A41" s="39" t="s">
        <v>51</v>
      </c>
      <c r="B41" s="50">
        <v>875173</v>
      </c>
      <c r="C41" s="40">
        <v>2513219</v>
      </c>
      <c r="D41" s="40">
        <v>1261391</v>
      </c>
      <c r="E41" s="40">
        <v>1251828</v>
      </c>
      <c r="F41" s="40">
        <v>2496115</v>
      </c>
      <c r="G41" s="40">
        <v>1250849</v>
      </c>
      <c r="H41" s="40">
        <v>1245266</v>
      </c>
      <c r="I41" s="48">
        <v>17104</v>
      </c>
      <c r="J41" s="48">
        <v>10542</v>
      </c>
      <c r="K41" s="48">
        <v>6562</v>
      </c>
      <c r="L41" s="36">
        <v>-0.50202549001897567</v>
      </c>
      <c r="M41" s="37">
        <v>2.8716825130574182</v>
      </c>
      <c r="N41" s="45">
        <v>206158</v>
      </c>
      <c r="O41" s="40">
        <v>2841.9470107312882</v>
      </c>
      <c r="P41" s="49">
        <v>884.33</v>
      </c>
      <c r="Q41" s="47"/>
    </row>
    <row r="42" spans="1:17" x14ac:dyDescent="0.3">
      <c r="A42" s="39" t="s">
        <v>52</v>
      </c>
      <c r="B42" s="50">
        <v>883920</v>
      </c>
      <c r="C42" s="40">
        <v>2512670</v>
      </c>
      <c r="D42" s="40">
        <v>1259705</v>
      </c>
      <c r="E42" s="40">
        <v>1252965</v>
      </c>
      <c r="F42" s="40">
        <v>2493261</v>
      </c>
      <c r="G42" s="40">
        <v>1248233</v>
      </c>
      <c r="H42" s="40">
        <v>1245028</v>
      </c>
      <c r="I42" s="48">
        <v>19409</v>
      </c>
      <c r="J42" s="48">
        <v>11472</v>
      </c>
      <c r="K42" s="48">
        <v>7937</v>
      </c>
      <c r="L42" s="36">
        <v>-2.1849267910230948E-2</v>
      </c>
      <c r="M42" s="37">
        <v>2.8426441306905601</v>
      </c>
      <c r="N42" s="45">
        <v>220985</v>
      </c>
      <c r="O42" s="40">
        <v>2842.0975240077369</v>
      </c>
      <c r="P42" s="49">
        <v>884.1</v>
      </c>
      <c r="Q42" s="47"/>
    </row>
    <row r="43" spans="1:17" x14ac:dyDescent="0.3">
      <c r="A43" s="39" t="s">
        <v>53</v>
      </c>
      <c r="B43" s="40">
        <v>894969</v>
      </c>
      <c r="C43" s="40">
        <v>2512604</v>
      </c>
      <c r="D43" s="40">
        <v>1258148</v>
      </c>
      <c r="E43" s="40">
        <v>1254456</v>
      </c>
      <c r="F43" s="40">
        <v>2492724</v>
      </c>
      <c r="G43" s="51">
        <v>1246873</v>
      </c>
      <c r="H43" s="51">
        <v>1245851</v>
      </c>
      <c r="I43" s="48">
        <v>19880</v>
      </c>
      <c r="J43" s="48">
        <v>11275</v>
      </c>
      <c r="K43" s="48">
        <v>8605</v>
      </c>
      <c r="L43" s="52">
        <v>-2.6266879454922452E-3</v>
      </c>
      <c r="M43" s="37">
        <v>2.8074760131356506</v>
      </c>
      <c r="N43" s="53">
        <v>232500</v>
      </c>
      <c r="O43" s="51">
        <v>2841.9907250311048</v>
      </c>
      <c r="P43" s="54">
        <v>884.1</v>
      </c>
      <c r="Q43" s="47"/>
    </row>
    <row r="44" spans="1:17" x14ac:dyDescent="0.3">
      <c r="A44" s="39" t="s">
        <v>54</v>
      </c>
      <c r="B44" s="40">
        <v>906470</v>
      </c>
      <c r="C44" s="40">
        <v>2509187</v>
      </c>
      <c r="D44" s="40">
        <v>1254593</v>
      </c>
      <c r="E44" s="40">
        <v>1254594</v>
      </c>
      <c r="F44" s="40">
        <v>2489781</v>
      </c>
      <c r="G44" s="40">
        <v>1243878</v>
      </c>
      <c r="H44" s="40">
        <v>1245903</v>
      </c>
      <c r="I44" s="48">
        <v>19406</v>
      </c>
      <c r="J44" s="48">
        <v>10715</v>
      </c>
      <c r="K44" s="48">
        <v>8691</v>
      </c>
      <c r="L44" s="36">
        <v>-0.13599437078027399</v>
      </c>
      <c r="M44" s="37">
        <v>2.7680860922038235</v>
      </c>
      <c r="N44" s="45">
        <v>242370</v>
      </c>
      <c r="O44" s="40">
        <v>2838.2220864863639</v>
      </c>
      <c r="P44" s="49">
        <v>884.07</v>
      </c>
      <c r="Q44" s="47"/>
    </row>
    <row r="45" spans="1:17" x14ac:dyDescent="0.3">
      <c r="A45" s="55" t="s">
        <v>55</v>
      </c>
      <c r="B45" s="40">
        <v>934598</v>
      </c>
      <c r="C45" s="40">
        <v>2532077</v>
      </c>
      <c r="D45" s="40">
        <v>1266569</v>
      </c>
      <c r="E45" s="40">
        <v>1265508</v>
      </c>
      <c r="F45" s="40">
        <v>2511676</v>
      </c>
      <c r="G45" s="40">
        <v>1255245</v>
      </c>
      <c r="H45" s="40">
        <v>1256431</v>
      </c>
      <c r="I45" s="56">
        <v>20401</v>
      </c>
      <c r="J45" s="56">
        <v>11324</v>
      </c>
      <c r="K45" s="56">
        <v>9077</v>
      </c>
      <c r="L45" s="57">
        <v>0.91224767225400094</v>
      </c>
      <c r="M45" s="58">
        <v>2.7092685839259234</v>
      </c>
      <c r="N45" s="56">
        <v>252084</v>
      </c>
      <c r="O45" s="40">
        <v>2864.016513969008</v>
      </c>
      <c r="P45" s="49">
        <v>884.1</v>
      </c>
      <c r="Q45" s="47"/>
    </row>
    <row r="46" spans="1:17" x14ac:dyDescent="0.3">
      <c r="A46" s="55" t="s">
        <v>56</v>
      </c>
      <c r="B46" s="59">
        <v>940770</v>
      </c>
      <c r="C46" s="40">
        <v>2529285</v>
      </c>
      <c r="D46" s="40">
        <v>1264028</v>
      </c>
      <c r="E46" s="40">
        <v>1265257</v>
      </c>
      <c r="F46" s="40">
        <v>2507271</v>
      </c>
      <c r="G46" s="60">
        <v>1251577</v>
      </c>
      <c r="H46" s="60">
        <v>1255694</v>
      </c>
      <c r="I46" s="56">
        <v>22014</v>
      </c>
      <c r="J46" s="56">
        <v>12451</v>
      </c>
      <c r="K46" s="56">
        <v>9563</v>
      </c>
      <c r="L46" s="36">
        <v>-0.11026520915438195</v>
      </c>
      <c r="M46" s="58">
        <v>2.6885264198475718</v>
      </c>
      <c r="N46" s="56">
        <v>260038</v>
      </c>
      <c r="O46" s="40">
        <v>2862.218223791418</v>
      </c>
      <c r="P46" s="49">
        <v>883.68</v>
      </c>
      <c r="Q46" s="5"/>
    </row>
    <row r="47" spans="1:17" x14ac:dyDescent="0.3">
      <c r="A47" s="55" t="s">
        <v>57</v>
      </c>
      <c r="B47" s="59">
        <v>948652</v>
      </c>
      <c r="C47" s="40">
        <v>2527566</v>
      </c>
      <c r="D47" s="40">
        <v>1261529</v>
      </c>
      <c r="E47" s="40">
        <v>1266037</v>
      </c>
      <c r="F47" s="60">
        <v>2505644</v>
      </c>
      <c r="G47" s="60">
        <v>1249320</v>
      </c>
      <c r="H47" s="60">
        <v>1256324</v>
      </c>
      <c r="I47" s="56">
        <v>21922</v>
      </c>
      <c r="J47" s="56">
        <v>12209</v>
      </c>
      <c r="K47" s="56">
        <v>9713</v>
      </c>
      <c r="L47" s="61">
        <v>-6.796387121261542E-2</v>
      </c>
      <c r="M47" s="58">
        <v>2.6643763993540306</v>
      </c>
      <c r="N47" s="56">
        <v>274152</v>
      </c>
      <c r="O47" s="40">
        <v>2860.43479736994</v>
      </c>
      <c r="P47" s="49">
        <v>883.63</v>
      </c>
      <c r="Q47" s="5"/>
    </row>
    <row r="48" spans="1:17" x14ac:dyDescent="0.3">
      <c r="A48" s="55" t="s">
        <v>58</v>
      </c>
      <c r="B48" s="59">
        <v>960265</v>
      </c>
      <c r="C48" s="40">
        <v>2524890</v>
      </c>
      <c r="D48" s="40">
        <v>1259143</v>
      </c>
      <c r="E48" s="40">
        <v>1265747</v>
      </c>
      <c r="F48" s="60">
        <v>2501588</v>
      </c>
      <c r="G48" s="60">
        <v>1246071</v>
      </c>
      <c r="H48" s="60">
        <v>1255517</v>
      </c>
      <c r="I48" s="56">
        <v>23302</v>
      </c>
      <c r="J48" s="56">
        <v>13072</v>
      </c>
      <c r="K48" s="56">
        <v>10230</v>
      </c>
      <c r="L48" s="61">
        <v>-0.10587260629396028</v>
      </c>
      <c r="M48" s="58">
        <v>2.6293679348929722</v>
      </c>
      <c r="N48" s="56">
        <v>289246</v>
      </c>
      <c r="O48" s="40">
        <v>2857.8915198985828</v>
      </c>
      <c r="P48" s="49">
        <v>883.48</v>
      </c>
      <c r="Q48" s="5"/>
    </row>
    <row r="49" spans="1:17" x14ac:dyDescent="0.3">
      <c r="A49" s="55" t="s">
        <v>59</v>
      </c>
      <c r="B49" s="40">
        <v>970618</v>
      </c>
      <c r="C49" s="40">
        <v>2518467</v>
      </c>
      <c r="D49" s="40">
        <v>1255516</v>
      </c>
      <c r="E49" s="40">
        <v>1262951</v>
      </c>
      <c r="F49" s="40">
        <v>2493264</v>
      </c>
      <c r="G49" s="40">
        <v>1241119</v>
      </c>
      <c r="H49" s="40">
        <v>1252145</v>
      </c>
      <c r="I49" s="62">
        <v>25203</v>
      </c>
      <c r="J49" s="62">
        <v>14397</v>
      </c>
      <c r="K49" s="62">
        <v>10806</v>
      </c>
      <c r="L49" s="61">
        <v>-0.25438731984363677</v>
      </c>
      <c r="M49" s="58">
        <v>2.5947046108767817</v>
      </c>
      <c r="N49" s="56">
        <v>303537</v>
      </c>
      <c r="O49" s="40">
        <v>2850.4278244335287</v>
      </c>
      <c r="P49" s="63">
        <v>883.54</v>
      </c>
      <c r="Q49" s="64"/>
    </row>
    <row r="50" spans="1:17" x14ac:dyDescent="0.3">
      <c r="A50" s="55" t="s">
        <v>60</v>
      </c>
      <c r="B50" s="65">
        <v>982360</v>
      </c>
      <c r="C50" s="66">
        <v>2513970</v>
      </c>
      <c r="D50" s="66">
        <v>1252332</v>
      </c>
      <c r="E50" s="66">
        <v>1261638</v>
      </c>
      <c r="F50" s="66">
        <v>2487829</v>
      </c>
      <c r="G50" s="66">
        <v>1237291</v>
      </c>
      <c r="H50" s="66">
        <v>1250538</v>
      </c>
      <c r="I50" s="67">
        <v>26141</v>
      </c>
      <c r="J50" s="67">
        <v>15041</v>
      </c>
      <c r="K50" s="67">
        <v>11100</v>
      </c>
      <c r="L50" s="61">
        <v>-0.17856100556409912</v>
      </c>
      <c r="M50" s="37">
        <v>2.5325023413005416</v>
      </c>
      <c r="N50" s="68">
        <v>316122</v>
      </c>
      <c r="O50" s="66">
        <v>2845.2736656254247</v>
      </c>
      <c r="P50" s="69">
        <v>883.56</v>
      </c>
      <c r="Q50" s="64"/>
    </row>
    <row r="51" spans="1:17" x14ac:dyDescent="0.3">
      <c r="A51" s="70" t="s">
        <v>61</v>
      </c>
      <c r="B51" s="71">
        <v>994220</v>
      </c>
      <c r="C51" s="72">
        <v>2511050</v>
      </c>
      <c r="D51" s="72">
        <v>1249381</v>
      </c>
      <c r="E51" s="72">
        <v>1261669</v>
      </c>
      <c r="F51" s="72">
        <v>2484557</v>
      </c>
      <c r="G51" s="72">
        <v>1234169</v>
      </c>
      <c r="H51" s="72">
        <v>1250388</v>
      </c>
      <c r="I51" s="72">
        <v>26493</v>
      </c>
      <c r="J51" s="72">
        <v>15212</v>
      </c>
      <c r="K51" s="72">
        <v>11281</v>
      </c>
      <c r="L51" s="73">
        <f>((C51/C49)-1)*100</f>
        <v>-0.29450455376226481</v>
      </c>
      <c r="M51" s="74">
        <v>2.58</v>
      </c>
      <c r="N51" s="72">
        <v>328901</v>
      </c>
      <c r="O51" s="72">
        <v>2841.9688532753862</v>
      </c>
      <c r="P51" s="72">
        <v>883.56</v>
      </c>
      <c r="Q51" s="5"/>
    </row>
    <row r="52" spans="1:17" x14ac:dyDescent="0.3">
      <c r="A52" s="368" t="s">
        <v>355</v>
      </c>
      <c r="B52" s="369">
        <v>1006753</v>
      </c>
      <c r="C52" s="369">
        <v>2501673</v>
      </c>
      <c r="D52" s="369">
        <v>1242733</v>
      </c>
      <c r="E52" s="369">
        <v>1258940</v>
      </c>
      <c r="F52" s="369">
        <v>2475231</v>
      </c>
      <c r="G52" s="369">
        <v>1227814</v>
      </c>
      <c r="H52" s="369">
        <v>1247417</v>
      </c>
      <c r="I52" s="370">
        <v>26442</v>
      </c>
      <c r="J52" s="370">
        <v>14919</v>
      </c>
      <c r="K52" s="370">
        <v>11523</v>
      </c>
      <c r="L52" s="371">
        <f>(C52-C51)/C51*100</f>
        <v>-0.3734294418669481</v>
      </c>
      <c r="M52" s="372">
        <f>F52/B52</f>
        <v>2.4586278858866075</v>
      </c>
      <c r="N52" s="373">
        <v>347459</v>
      </c>
      <c r="O52" s="369">
        <f>C52/P52</f>
        <v>2831.2279311905841</v>
      </c>
      <c r="P52" s="374">
        <v>883.6</v>
      </c>
      <c r="Q52" s="5"/>
    </row>
    <row r="53" spans="1:17" x14ac:dyDescent="0.15">
      <c r="A53" s="12" t="s">
        <v>63</v>
      </c>
      <c r="B53" s="75"/>
      <c r="C53" s="75"/>
      <c r="D53" s="75"/>
      <c r="E53" s="76" t="s">
        <v>3</v>
      </c>
      <c r="F53" s="76"/>
      <c r="G53" s="76"/>
      <c r="H53" s="76"/>
      <c r="I53" s="76"/>
      <c r="J53" s="76"/>
      <c r="K53" s="76"/>
      <c r="L53" s="13"/>
      <c r="M53" s="77"/>
      <c r="N53" s="76"/>
      <c r="O53" s="75"/>
      <c r="P53" s="75"/>
      <c r="Q53" s="5"/>
    </row>
    <row r="54" spans="1:17" x14ac:dyDescent="0.15">
      <c r="A54" s="12" t="s">
        <v>64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9"/>
      <c r="M54" s="78"/>
      <c r="N54" s="6"/>
      <c r="O54" s="6"/>
      <c r="P54" s="6"/>
      <c r="Q54" s="5"/>
    </row>
    <row r="55" spans="1:17" x14ac:dyDescent="0.3">
      <c r="A55" s="8" t="s">
        <v>65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79"/>
      <c r="M55" s="80"/>
      <c r="N55" s="14"/>
      <c r="O55" s="14"/>
      <c r="P55" s="14"/>
      <c r="Q55" s="5"/>
    </row>
    <row r="56" spans="1:17" x14ac:dyDescent="0.3">
      <c r="A56" s="8" t="s">
        <v>66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79"/>
      <c r="M56" s="80"/>
      <c r="N56" s="14"/>
      <c r="O56" s="14"/>
      <c r="P56" s="14"/>
      <c r="Q56" s="5"/>
    </row>
    <row r="57" spans="1:17" x14ac:dyDescent="0.3">
      <c r="A57" s="8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79"/>
      <c r="M57" s="80"/>
      <c r="N57" s="14"/>
      <c r="O57" s="14"/>
      <c r="P57" s="14"/>
      <c r="Q57" s="5"/>
    </row>
  </sheetData>
  <mergeCells count="12">
    <mergeCell ref="P6:P7"/>
    <mergeCell ref="A5:A7"/>
    <mergeCell ref="B5:B7"/>
    <mergeCell ref="C5:K5"/>
    <mergeCell ref="L5:L7"/>
    <mergeCell ref="M5:M7"/>
    <mergeCell ref="N5:N7"/>
    <mergeCell ref="O5:O7"/>
    <mergeCell ref="C6:C7"/>
    <mergeCell ref="F6:F7"/>
    <mergeCell ref="I6:I7"/>
    <mergeCell ref="J6:K6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1" sqref="B1"/>
    </sheetView>
  </sheetViews>
  <sheetFormatPr defaultRowHeight="16.5" x14ac:dyDescent="0.3"/>
  <cols>
    <col min="1" max="12" width="12.625" customWidth="1"/>
  </cols>
  <sheetData>
    <row r="1" spans="1:12" ht="18.75" x14ac:dyDescent="0.3">
      <c r="B1" s="235" t="s">
        <v>212</v>
      </c>
      <c r="C1" s="18"/>
      <c r="D1" s="5"/>
      <c r="E1" s="18"/>
      <c r="F1" s="18"/>
      <c r="G1" s="18"/>
      <c r="H1" s="18"/>
      <c r="I1" s="18"/>
      <c r="J1" s="18"/>
      <c r="K1" s="18"/>
      <c r="L1" s="18"/>
    </row>
    <row r="2" spans="1:12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x14ac:dyDescent="0.3">
      <c r="A3" s="177" t="s">
        <v>176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36" x14ac:dyDescent="0.3">
      <c r="A4" s="215" t="s">
        <v>200</v>
      </c>
      <c r="B4" s="216" t="s">
        <v>146</v>
      </c>
      <c r="C4" s="217" t="s">
        <v>201</v>
      </c>
      <c r="D4" s="217" t="s">
        <v>202</v>
      </c>
      <c r="E4" s="217" t="s">
        <v>213</v>
      </c>
      <c r="F4" s="217" t="s">
        <v>214</v>
      </c>
      <c r="G4" s="217" t="s">
        <v>215</v>
      </c>
      <c r="H4" s="217" t="s">
        <v>206</v>
      </c>
      <c r="I4" s="217" t="s">
        <v>207</v>
      </c>
      <c r="J4" s="217" t="s">
        <v>208</v>
      </c>
      <c r="K4" s="217" t="s">
        <v>216</v>
      </c>
      <c r="L4" s="218" t="s">
        <v>217</v>
      </c>
    </row>
    <row r="5" spans="1:12" ht="24" customHeight="1" x14ac:dyDescent="0.3">
      <c r="A5" s="228" t="s">
        <v>218</v>
      </c>
      <c r="B5" s="229">
        <v>3781591</v>
      </c>
      <c r="C5" s="230">
        <v>208357</v>
      </c>
      <c r="D5" s="231">
        <v>442</v>
      </c>
      <c r="E5" s="231">
        <v>168280</v>
      </c>
      <c r="F5" s="231">
        <v>7980</v>
      </c>
      <c r="G5" s="231">
        <v>578</v>
      </c>
      <c r="H5" s="231">
        <v>536481</v>
      </c>
      <c r="I5" s="231">
        <v>1145066</v>
      </c>
      <c r="J5" s="231">
        <v>1182467</v>
      </c>
      <c r="K5" s="231">
        <v>157047</v>
      </c>
      <c r="L5" s="231">
        <v>374894</v>
      </c>
    </row>
    <row r="6" spans="1:12" ht="24" customHeight="1" x14ac:dyDescent="0.3">
      <c r="A6" s="228" t="s">
        <v>58</v>
      </c>
      <c r="B6" s="229">
        <v>3531622</v>
      </c>
      <c r="C6" s="230">
        <v>240558</v>
      </c>
      <c r="D6" s="231">
        <v>389</v>
      </c>
      <c r="E6" s="231">
        <v>159123</v>
      </c>
      <c r="F6" s="231">
        <v>6845</v>
      </c>
      <c r="G6" s="231">
        <v>529</v>
      </c>
      <c r="H6" s="231">
        <v>473220</v>
      </c>
      <c r="I6" s="231">
        <v>1166282</v>
      </c>
      <c r="J6" s="231">
        <v>897086</v>
      </c>
      <c r="K6" s="231">
        <v>158432</v>
      </c>
      <c r="L6" s="231">
        <v>429158</v>
      </c>
    </row>
    <row r="7" spans="1:12" ht="24" customHeight="1" x14ac:dyDescent="0.3">
      <c r="A7" s="228" t="s">
        <v>59</v>
      </c>
      <c r="B7" s="229">
        <v>3681189</v>
      </c>
      <c r="C7" s="230">
        <v>240123</v>
      </c>
      <c r="D7" s="231">
        <v>782</v>
      </c>
      <c r="E7" s="231">
        <v>151372</v>
      </c>
      <c r="F7" s="231">
        <v>7021</v>
      </c>
      <c r="G7" s="231">
        <v>485</v>
      </c>
      <c r="H7" s="231">
        <v>512611</v>
      </c>
      <c r="I7" s="231">
        <v>1254709</v>
      </c>
      <c r="J7" s="231">
        <v>927626</v>
      </c>
      <c r="K7" s="231">
        <v>156324</v>
      </c>
      <c r="L7" s="231">
        <v>430137</v>
      </c>
    </row>
    <row r="8" spans="1:12" ht="24" customHeight="1" x14ac:dyDescent="0.3">
      <c r="A8" s="228" t="s">
        <v>135</v>
      </c>
      <c r="B8" s="229">
        <v>3876933</v>
      </c>
      <c r="C8" s="230">
        <v>240520</v>
      </c>
      <c r="D8" s="231">
        <v>2823</v>
      </c>
      <c r="E8" s="231">
        <v>148828</v>
      </c>
      <c r="F8" s="231">
        <v>5968</v>
      </c>
      <c r="G8" s="231">
        <v>1278</v>
      </c>
      <c r="H8" s="231">
        <v>500032</v>
      </c>
      <c r="I8" s="231">
        <v>1221930</v>
      </c>
      <c r="J8" s="231">
        <v>993222</v>
      </c>
      <c r="K8" s="231">
        <v>214140</v>
      </c>
      <c r="L8" s="231">
        <v>548193</v>
      </c>
    </row>
    <row r="9" spans="1:12" ht="24" customHeight="1" x14ac:dyDescent="0.3">
      <c r="A9" s="232" t="s">
        <v>61</v>
      </c>
      <c r="B9" s="233">
        <v>4358712</v>
      </c>
      <c r="C9" s="234">
        <v>256153</v>
      </c>
      <c r="D9" s="234">
        <v>2835</v>
      </c>
      <c r="E9" s="234">
        <v>139500</v>
      </c>
      <c r="F9" s="234">
        <v>5854</v>
      </c>
      <c r="G9" s="234">
        <v>1372</v>
      </c>
      <c r="H9" s="234">
        <v>571518</v>
      </c>
      <c r="I9" s="234">
        <v>1329106</v>
      </c>
      <c r="J9" s="234">
        <v>1161752</v>
      </c>
      <c r="K9" s="234">
        <v>223967</v>
      </c>
      <c r="L9" s="234">
        <v>666655</v>
      </c>
    </row>
    <row r="10" spans="1:12" ht="24" customHeight="1" x14ac:dyDescent="0.3">
      <c r="A10" s="487" t="s">
        <v>355</v>
      </c>
      <c r="B10" s="482">
        <v>4438629</v>
      </c>
      <c r="C10" s="482">
        <v>244285</v>
      </c>
      <c r="D10" s="482">
        <v>2232</v>
      </c>
      <c r="E10" s="482">
        <v>155054</v>
      </c>
      <c r="F10" s="482">
        <v>5567</v>
      </c>
      <c r="G10" s="482">
        <v>839</v>
      </c>
      <c r="H10" s="482">
        <v>711871</v>
      </c>
      <c r="I10" s="482">
        <v>1395696</v>
      </c>
      <c r="J10" s="482">
        <v>1370622</v>
      </c>
      <c r="K10" s="482">
        <v>551305</v>
      </c>
      <c r="L10" s="482">
        <v>1159</v>
      </c>
    </row>
    <row r="11" spans="1:12" ht="11.25" customHeight="1" x14ac:dyDescent="0.3">
      <c r="A11" s="483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</row>
    <row r="12" spans="1:12" ht="24" customHeight="1" x14ac:dyDescent="0.3">
      <c r="A12" s="465" t="s">
        <v>187</v>
      </c>
      <c r="B12" s="472">
        <v>334746</v>
      </c>
      <c r="C12" s="470">
        <v>18169</v>
      </c>
      <c r="D12" s="475">
        <v>138</v>
      </c>
      <c r="E12" s="484">
        <v>11554</v>
      </c>
      <c r="F12" s="475">
        <v>389</v>
      </c>
      <c r="G12" s="475">
        <v>51</v>
      </c>
      <c r="H12" s="475">
        <v>52449</v>
      </c>
      <c r="I12" s="475">
        <v>108719</v>
      </c>
      <c r="J12" s="475">
        <v>99629</v>
      </c>
      <c r="K12" s="475">
        <v>43313</v>
      </c>
      <c r="L12" s="475">
        <v>336</v>
      </c>
    </row>
    <row r="13" spans="1:12" ht="24" customHeight="1" x14ac:dyDescent="0.3">
      <c r="A13" s="465" t="s">
        <v>188</v>
      </c>
      <c r="B13" s="472">
        <v>310809</v>
      </c>
      <c r="C13" s="470">
        <v>20404</v>
      </c>
      <c r="D13" s="475">
        <v>222</v>
      </c>
      <c r="E13" s="484">
        <v>11035</v>
      </c>
      <c r="F13" s="475">
        <v>313</v>
      </c>
      <c r="G13" s="475">
        <v>61</v>
      </c>
      <c r="H13" s="475">
        <v>47314</v>
      </c>
      <c r="I13" s="475">
        <v>103489</v>
      </c>
      <c r="J13" s="475">
        <v>94097</v>
      </c>
      <c r="K13" s="475">
        <v>33769</v>
      </c>
      <c r="L13" s="475">
        <v>105</v>
      </c>
    </row>
    <row r="14" spans="1:12" ht="24" customHeight="1" x14ac:dyDescent="0.3">
      <c r="A14" s="465" t="s">
        <v>189</v>
      </c>
      <c r="B14" s="472">
        <v>382712</v>
      </c>
      <c r="C14" s="470">
        <v>23497</v>
      </c>
      <c r="D14" s="475">
        <v>241</v>
      </c>
      <c r="E14" s="484">
        <v>13016</v>
      </c>
      <c r="F14" s="475">
        <v>452</v>
      </c>
      <c r="G14" s="475">
        <v>69</v>
      </c>
      <c r="H14" s="475">
        <v>53899</v>
      </c>
      <c r="I14" s="475">
        <v>134295</v>
      </c>
      <c r="J14" s="475">
        <v>112026</v>
      </c>
      <c r="K14" s="475">
        <v>45046</v>
      </c>
      <c r="L14" s="475">
        <v>170</v>
      </c>
    </row>
    <row r="15" spans="1:12" ht="24" customHeight="1" x14ac:dyDescent="0.3">
      <c r="A15" s="465" t="s">
        <v>190</v>
      </c>
      <c r="B15" s="472">
        <v>379962</v>
      </c>
      <c r="C15" s="470">
        <v>21038</v>
      </c>
      <c r="D15" s="475">
        <v>170</v>
      </c>
      <c r="E15" s="484">
        <v>12552</v>
      </c>
      <c r="F15" s="475">
        <v>506</v>
      </c>
      <c r="G15" s="475">
        <v>92</v>
      </c>
      <c r="H15" s="475">
        <v>60841</v>
      </c>
      <c r="I15" s="475">
        <v>119213</v>
      </c>
      <c r="J15" s="475">
        <v>117503</v>
      </c>
      <c r="K15" s="475">
        <v>48038</v>
      </c>
      <c r="L15" s="475">
        <v>8</v>
      </c>
    </row>
    <row r="16" spans="1:12" ht="24" customHeight="1" x14ac:dyDescent="0.3">
      <c r="A16" s="465" t="s">
        <v>191</v>
      </c>
      <c r="B16" s="472">
        <v>386684</v>
      </c>
      <c r="C16" s="470">
        <v>21901</v>
      </c>
      <c r="D16" s="475">
        <v>263</v>
      </c>
      <c r="E16" s="484">
        <v>12356</v>
      </c>
      <c r="F16" s="475">
        <v>474</v>
      </c>
      <c r="G16" s="475">
        <v>55</v>
      </c>
      <c r="H16" s="475">
        <v>57772</v>
      </c>
      <c r="I16" s="475">
        <v>124339</v>
      </c>
      <c r="J16" s="475">
        <v>120655</v>
      </c>
      <c r="K16" s="475">
        <v>48854</v>
      </c>
      <c r="L16" s="475">
        <v>14</v>
      </c>
    </row>
    <row r="17" spans="1:12" ht="24" customHeight="1" x14ac:dyDescent="0.3">
      <c r="A17" s="465" t="s">
        <v>192</v>
      </c>
      <c r="B17" s="472">
        <v>394707</v>
      </c>
      <c r="C17" s="470">
        <v>23593</v>
      </c>
      <c r="D17" s="475">
        <v>175</v>
      </c>
      <c r="E17" s="484">
        <v>13527</v>
      </c>
      <c r="F17" s="475">
        <v>487</v>
      </c>
      <c r="G17" s="475">
        <v>57</v>
      </c>
      <c r="H17" s="475">
        <v>73590</v>
      </c>
      <c r="I17" s="475">
        <v>117385</v>
      </c>
      <c r="J17" s="475">
        <v>121886</v>
      </c>
      <c r="K17" s="475">
        <v>43839</v>
      </c>
      <c r="L17" s="475">
        <v>169</v>
      </c>
    </row>
    <row r="18" spans="1:12" ht="24" customHeight="1" x14ac:dyDescent="0.3">
      <c r="A18" s="465" t="s">
        <v>193</v>
      </c>
      <c r="B18" s="472">
        <v>367080</v>
      </c>
      <c r="C18" s="470">
        <v>17110</v>
      </c>
      <c r="D18" s="475">
        <v>154</v>
      </c>
      <c r="E18" s="484">
        <v>16223</v>
      </c>
      <c r="F18" s="475">
        <v>438</v>
      </c>
      <c r="G18" s="475">
        <v>70</v>
      </c>
      <c r="H18" s="475">
        <v>59807</v>
      </c>
      <c r="I18" s="475">
        <v>109345</v>
      </c>
      <c r="J18" s="475">
        <v>117428</v>
      </c>
      <c r="K18" s="475">
        <v>46469</v>
      </c>
      <c r="L18" s="475">
        <v>37</v>
      </c>
    </row>
    <row r="19" spans="1:12" ht="24" customHeight="1" x14ac:dyDescent="0.3">
      <c r="A19" s="465" t="s">
        <v>194</v>
      </c>
      <c r="B19" s="472">
        <v>354919</v>
      </c>
      <c r="C19" s="470">
        <v>19773</v>
      </c>
      <c r="D19" s="475">
        <v>97</v>
      </c>
      <c r="E19" s="484">
        <v>13098</v>
      </c>
      <c r="F19" s="475">
        <v>443</v>
      </c>
      <c r="G19" s="475">
        <v>25</v>
      </c>
      <c r="H19" s="475">
        <v>57761</v>
      </c>
      <c r="I19" s="475">
        <v>111438</v>
      </c>
      <c r="J19" s="475">
        <v>108788</v>
      </c>
      <c r="K19" s="475">
        <v>43495</v>
      </c>
      <c r="L19" s="475">
        <v>0</v>
      </c>
    </row>
    <row r="20" spans="1:12" ht="24" customHeight="1" x14ac:dyDescent="0.3">
      <c r="A20" s="465" t="s">
        <v>195</v>
      </c>
      <c r="B20" s="472">
        <v>380826</v>
      </c>
      <c r="C20" s="470">
        <v>21035</v>
      </c>
      <c r="D20" s="475">
        <v>140</v>
      </c>
      <c r="E20" s="484">
        <v>11196</v>
      </c>
      <c r="F20" s="475">
        <v>531</v>
      </c>
      <c r="G20" s="475">
        <v>238</v>
      </c>
      <c r="H20" s="475">
        <v>64452</v>
      </c>
      <c r="I20" s="475">
        <v>116354</v>
      </c>
      <c r="J20" s="475">
        <v>115320</v>
      </c>
      <c r="K20" s="475">
        <v>51490</v>
      </c>
      <c r="L20" s="475">
        <v>70</v>
      </c>
    </row>
    <row r="21" spans="1:12" ht="24" customHeight="1" x14ac:dyDescent="0.3">
      <c r="A21" s="465" t="s">
        <v>196</v>
      </c>
      <c r="B21" s="472">
        <v>343684</v>
      </c>
      <c r="C21" s="470">
        <v>18513</v>
      </c>
      <c r="D21" s="475">
        <v>147</v>
      </c>
      <c r="E21" s="484">
        <v>10615</v>
      </c>
      <c r="F21" s="475">
        <v>444</v>
      </c>
      <c r="G21" s="475">
        <v>42</v>
      </c>
      <c r="H21" s="475">
        <v>58723</v>
      </c>
      <c r="I21" s="475">
        <v>108601</v>
      </c>
      <c r="J21" s="475">
        <v>102792</v>
      </c>
      <c r="K21" s="475">
        <v>43808</v>
      </c>
      <c r="L21" s="475">
        <v>0</v>
      </c>
    </row>
    <row r="22" spans="1:12" ht="24" customHeight="1" x14ac:dyDescent="0.3">
      <c r="A22" s="465" t="s">
        <v>197</v>
      </c>
      <c r="B22" s="472">
        <v>405538</v>
      </c>
      <c r="C22" s="470">
        <v>18690</v>
      </c>
      <c r="D22" s="475">
        <v>223</v>
      </c>
      <c r="E22" s="484">
        <v>15979</v>
      </c>
      <c r="F22" s="475">
        <v>647</v>
      </c>
      <c r="G22" s="475">
        <v>25</v>
      </c>
      <c r="H22" s="475">
        <v>63347</v>
      </c>
      <c r="I22" s="475">
        <v>126525</v>
      </c>
      <c r="J22" s="475">
        <v>129932</v>
      </c>
      <c r="K22" s="475">
        <v>49952</v>
      </c>
      <c r="L22" s="475">
        <v>219</v>
      </c>
    </row>
    <row r="23" spans="1:12" ht="24" customHeight="1" x14ac:dyDescent="0.3">
      <c r="A23" s="467" t="s">
        <v>198</v>
      </c>
      <c r="B23" s="476">
        <v>396963</v>
      </c>
      <c r="C23" s="477">
        <v>20562</v>
      </c>
      <c r="D23" s="480">
        <v>262</v>
      </c>
      <c r="E23" s="480">
        <v>13903</v>
      </c>
      <c r="F23" s="480">
        <v>443</v>
      </c>
      <c r="G23" s="480">
        <v>54</v>
      </c>
      <c r="H23" s="480">
        <v>61915</v>
      </c>
      <c r="I23" s="480">
        <v>115993</v>
      </c>
      <c r="J23" s="480">
        <v>130568</v>
      </c>
      <c r="K23" s="480">
        <v>53233</v>
      </c>
      <c r="L23" s="480">
        <v>31</v>
      </c>
    </row>
    <row r="24" spans="1:12" x14ac:dyDescent="0.15">
      <c r="A24" s="405" t="s">
        <v>404</v>
      </c>
      <c r="B24" s="474"/>
      <c r="C24" s="485"/>
      <c r="D24" s="486"/>
      <c r="E24" s="486"/>
      <c r="F24" s="486"/>
      <c r="G24" s="486"/>
      <c r="H24" s="486"/>
      <c r="I24" s="486"/>
      <c r="J24" s="486"/>
      <c r="K24" s="486"/>
      <c r="L24" s="486"/>
    </row>
    <row r="25" spans="1:12" x14ac:dyDescent="0.15">
      <c r="A25" s="388" t="s">
        <v>405</v>
      </c>
      <c r="B25" s="474"/>
      <c r="C25" s="485"/>
      <c r="D25" s="486"/>
      <c r="E25" s="486"/>
      <c r="F25" s="486"/>
      <c r="G25" s="486"/>
      <c r="H25" s="486"/>
      <c r="I25" s="486"/>
      <c r="J25" s="486"/>
      <c r="K25" s="486"/>
      <c r="L25" s="486"/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1" sqref="B1"/>
    </sheetView>
  </sheetViews>
  <sheetFormatPr defaultRowHeight="16.5" x14ac:dyDescent="0.3"/>
  <cols>
    <col min="1" max="2" width="12.625" customWidth="1"/>
    <col min="3" max="3" width="4.625" customWidth="1"/>
    <col min="4" max="4" width="12.625" customWidth="1"/>
    <col min="5" max="5" width="4.625" customWidth="1"/>
    <col min="6" max="6" width="12.625" customWidth="1"/>
    <col min="7" max="7" width="5.25" customWidth="1"/>
    <col min="8" max="10" width="12.625" customWidth="1"/>
    <col min="11" max="11" width="31.25" customWidth="1"/>
    <col min="12" max="25" width="27.375" customWidth="1"/>
  </cols>
  <sheetData>
    <row r="1" spans="1:11" ht="24" customHeight="1" x14ac:dyDescent="0.3">
      <c r="B1" s="235" t="s">
        <v>219</v>
      </c>
      <c r="C1" s="18"/>
      <c r="D1" s="5"/>
      <c r="E1" s="18"/>
      <c r="F1" s="18"/>
      <c r="G1" s="18"/>
      <c r="H1" s="18"/>
      <c r="I1" s="18"/>
      <c r="J1" s="18"/>
      <c r="K1" s="18"/>
    </row>
    <row r="2" spans="1:11" x14ac:dyDescent="0.3">
      <c r="A2" s="4"/>
      <c r="B2" s="18"/>
      <c r="C2" s="18"/>
      <c r="D2" s="5"/>
      <c r="E2" s="18"/>
      <c r="F2" s="18"/>
      <c r="G2" s="18"/>
      <c r="H2" s="18"/>
      <c r="I2" s="18"/>
      <c r="J2" s="18"/>
      <c r="K2" s="18"/>
    </row>
    <row r="3" spans="1:11" x14ac:dyDescent="0.15">
      <c r="A3" s="5" t="s">
        <v>220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ht="30.75" customHeight="1" x14ac:dyDescent="0.3">
      <c r="A4" s="510" t="s">
        <v>221</v>
      </c>
      <c r="B4" s="506" t="s">
        <v>121</v>
      </c>
      <c r="C4" s="510"/>
      <c r="D4" s="506" t="s">
        <v>222</v>
      </c>
      <c r="E4" s="510"/>
      <c r="F4" s="506" t="s">
        <v>223</v>
      </c>
      <c r="G4" s="559"/>
      <c r="H4" s="510"/>
      <c r="I4" s="502" t="s">
        <v>71</v>
      </c>
      <c r="J4" s="506" t="s">
        <v>224</v>
      </c>
      <c r="K4" s="5"/>
    </row>
    <row r="5" spans="1:11" ht="24" customHeight="1" x14ac:dyDescent="0.3">
      <c r="A5" s="512"/>
      <c r="B5" s="507"/>
      <c r="C5" s="512"/>
      <c r="D5" s="507"/>
      <c r="E5" s="512"/>
      <c r="F5" s="84"/>
      <c r="G5" s="84"/>
      <c r="H5" s="365" t="s">
        <v>225</v>
      </c>
      <c r="I5" s="504"/>
      <c r="J5" s="507"/>
      <c r="K5" s="5"/>
    </row>
    <row r="6" spans="1:11" ht="24" customHeight="1" x14ac:dyDescent="0.3">
      <c r="A6" s="237" t="s">
        <v>226</v>
      </c>
      <c r="B6" s="238">
        <v>11332</v>
      </c>
      <c r="C6" s="239">
        <v>3</v>
      </c>
      <c r="D6" s="238">
        <v>1452</v>
      </c>
      <c r="E6" s="239">
        <v>3</v>
      </c>
      <c r="F6" s="238">
        <v>3683</v>
      </c>
      <c r="G6" s="240"/>
      <c r="H6" s="241">
        <v>1833</v>
      </c>
      <c r="I6" s="238">
        <v>4644</v>
      </c>
      <c r="J6" s="238">
        <v>1553</v>
      </c>
      <c r="K6" s="5"/>
    </row>
    <row r="7" spans="1:11" ht="24" customHeight="1" x14ac:dyDescent="0.3">
      <c r="A7" s="237" t="s">
        <v>227</v>
      </c>
      <c r="B7" s="238">
        <v>11508</v>
      </c>
      <c r="C7" s="239">
        <v>3</v>
      </c>
      <c r="D7" s="238">
        <v>1525</v>
      </c>
      <c r="E7" s="239">
        <v>3</v>
      </c>
      <c r="F7" s="238">
        <v>3670</v>
      </c>
      <c r="G7" s="240"/>
      <c r="H7" s="241">
        <v>1831</v>
      </c>
      <c r="I7" s="238">
        <v>4701</v>
      </c>
      <c r="J7" s="238">
        <v>1612</v>
      </c>
      <c r="K7" s="5"/>
    </row>
    <row r="8" spans="1:11" ht="24" customHeight="1" x14ac:dyDescent="0.3">
      <c r="A8" s="237" t="s">
        <v>59</v>
      </c>
      <c r="B8" s="238">
        <v>11649</v>
      </c>
      <c r="C8" s="239">
        <v>3</v>
      </c>
      <c r="D8" s="238">
        <v>1559</v>
      </c>
      <c r="E8" s="239">
        <v>3</v>
      </c>
      <c r="F8" s="238">
        <v>3647</v>
      </c>
      <c r="G8" s="240"/>
      <c r="H8" s="241">
        <v>1831</v>
      </c>
      <c r="I8" s="238">
        <v>4818</v>
      </c>
      <c r="J8" s="238">
        <v>1625</v>
      </c>
      <c r="K8" s="5"/>
    </row>
    <row r="9" spans="1:11" ht="24" customHeight="1" x14ac:dyDescent="0.3">
      <c r="A9" s="237" t="s">
        <v>135</v>
      </c>
      <c r="B9" s="238">
        <v>12054.1</v>
      </c>
      <c r="C9" s="240">
        <v>3</v>
      </c>
      <c r="D9" s="238">
        <v>1631</v>
      </c>
      <c r="E9" s="240">
        <v>3</v>
      </c>
      <c r="F9" s="238">
        <v>3827.1</v>
      </c>
      <c r="G9" s="240"/>
      <c r="H9" s="241">
        <v>2019</v>
      </c>
      <c r="I9" s="242">
        <v>4896</v>
      </c>
      <c r="J9" s="242">
        <v>1700</v>
      </c>
      <c r="K9" s="5"/>
    </row>
    <row r="10" spans="1:11" ht="24" customHeight="1" x14ac:dyDescent="0.3">
      <c r="A10" s="244" t="s">
        <v>61</v>
      </c>
      <c r="B10" s="245">
        <v>12202</v>
      </c>
      <c r="C10" s="246">
        <v>3</v>
      </c>
      <c r="D10" s="247">
        <v>1663</v>
      </c>
      <c r="E10" s="246">
        <v>3</v>
      </c>
      <c r="F10" s="247">
        <v>3796</v>
      </c>
      <c r="G10" s="246"/>
      <c r="H10" s="248">
        <v>2017</v>
      </c>
      <c r="I10" s="249">
        <v>4970</v>
      </c>
      <c r="J10" s="249">
        <v>1773</v>
      </c>
      <c r="K10" s="5"/>
    </row>
    <row r="11" spans="1:11" ht="24" customHeight="1" x14ac:dyDescent="0.3">
      <c r="A11" s="368" t="s">
        <v>355</v>
      </c>
      <c r="B11" s="369">
        <f>SUM(B13:B22)</f>
        <v>12404.1</v>
      </c>
      <c r="C11" s="460">
        <f>SUM(C13:C22)</f>
        <v>2</v>
      </c>
      <c r="D11" s="369">
        <f>SUM(D13:D22)</f>
        <v>1476</v>
      </c>
      <c r="E11" s="460">
        <f>SUM(E13:E22)</f>
        <v>2</v>
      </c>
      <c r="F11" s="369">
        <f>SUM(F13:F22)</f>
        <v>3827.1</v>
      </c>
      <c r="G11" s="460"/>
      <c r="H11" s="462">
        <f>SUM(H13:H22)</f>
        <v>2019</v>
      </c>
      <c r="I11" s="461">
        <f>SUM(I13:I22)</f>
        <v>5401</v>
      </c>
      <c r="J11" s="461">
        <f>SUM(J13:J22)</f>
        <v>1700</v>
      </c>
      <c r="K11" s="5"/>
    </row>
    <row r="12" spans="1:11" ht="24" customHeight="1" x14ac:dyDescent="0.15">
      <c r="A12" s="448"/>
      <c r="B12" s="250"/>
      <c r="C12" s="449"/>
      <c r="D12" s="450"/>
      <c r="E12" s="450"/>
      <c r="F12" s="450"/>
      <c r="G12" s="450"/>
      <c r="H12" s="450"/>
      <c r="I12" s="450"/>
      <c r="J12" s="450"/>
      <c r="K12" s="8"/>
    </row>
    <row r="13" spans="1:11" ht="24" customHeight="1" x14ac:dyDescent="0.3">
      <c r="A13" s="366" t="s">
        <v>389</v>
      </c>
      <c r="B13" s="251">
        <f t="shared" ref="B13:B22" si="0">SUM(D13+F13+I13+J13)</f>
        <v>9</v>
      </c>
      <c r="C13" s="446"/>
      <c r="D13" s="367">
        <f>[1]본청!D9</f>
        <v>1</v>
      </c>
      <c r="E13" s="446"/>
      <c r="F13" s="250">
        <v>0</v>
      </c>
      <c r="G13" s="451"/>
      <c r="H13" s="452">
        <v>0</v>
      </c>
      <c r="I13" s="447">
        <f>[1]구군!C9</f>
        <v>8</v>
      </c>
      <c r="J13" s="250">
        <v>0</v>
      </c>
      <c r="K13" s="5"/>
    </row>
    <row r="14" spans="1:11" ht="24" customHeight="1" x14ac:dyDescent="0.3">
      <c r="A14" s="366" t="s">
        <v>390</v>
      </c>
      <c r="B14" s="251">
        <f t="shared" si="0"/>
        <v>33</v>
      </c>
      <c r="C14" s="446"/>
      <c r="D14" s="367">
        <f>[1]본청!E9</f>
        <v>9</v>
      </c>
      <c r="E14" s="446"/>
      <c r="F14" s="250">
        <f>[1]의회!C8</f>
        <v>8</v>
      </c>
      <c r="G14" s="367"/>
      <c r="H14" s="452">
        <v>0</v>
      </c>
      <c r="I14" s="453">
        <f>[1]구군!D9-[1]동읍면공무원!J9</f>
        <v>16</v>
      </c>
      <c r="J14" s="250">
        <f>[1]동읍면공무원!J9</f>
        <v>0</v>
      </c>
      <c r="K14" s="5"/>
    </row>
    <row r="15" spans="1:11" ht="24" customHeight="1" x14ac:dyDescent="0.3">
      <c r="A15" s="366" t="s">
        <v>391</v>
      </c>
      <c r="B15" s="251">
        <f t="shared" si="0"/>
        <v>2524</v>
      </c>
      <c r="C15" s="446">
        <f>SUM(E15+G15)</f>
        <v>0</v>
      </c>
      <c r="D15" s="250">
        <f>[1]본청!F97</f>
        <v>0</v>
      </c>
      <c r="E15" s="454"/>
      <c r="F15" s="250">
        <f>[1]의회!D8</f>
        <v>2019</v>
      </c>
      <c r="G15" s="454"/>
      <c r="H15" s="463">
        <f>[1]소방공무원!C9</f>
        <v>2019</v>
      </c>
      <c r="I15" s="453">
        <f>[1]소방공무원!L10</f>
        <v>505</v>
      </c>
      <c r="J15" s="250">
        <v>0</v>
      </c>
      <c r="K15" s="5"/>
    </row>
    <row r="16" spans="1:11" ht="24" customHeight="1" x14ac:dyDescent="0.3">
      <c r="A16" s="366" t="s">
        <v>392</v>
      </c>
      <c r="B16" s="251">
        <f t="shared" si="0"/>
        <v>2</v>
      </c>
      <c r="C16" s="446">
        <f>SUM(E16+G16)</f>
        <v>2</v>
      </c>
      <c r="D16" s="250">
        <f>[1]본청!H9</f>
        <v>2</v>
      </c>
      <c r="E16" s="454">
        <f>[1]본청!I9</f>
        <v>2</v>
      </c>
      <c r="F16" s="250">
        <v>0</v>
      </c>
      <c r="G16" s="454"/>
      <c r="H16" s="452">
        <v>0</v>
      </c>
      <c r="I16" s="453">
        <v>0</v>
      </c>
      <c r="J16" s="250">
        <v>0</v>
      </c>
      <c r="K16" s="5"/>
    </row>
    <row r="17" spans="1:11" ht="24" customHeight="1" x14ac:dyDescent="0.3">
      <c r="A17" s="366" t="s">
        <v>393</v>
      </c>
      <c r="B17" s="251">
        <f t="shared" si="0"/>
        <v>9644.1</v>
      </c>
      <c r="C17" s="446"/>
      <c r="D17" s="367">
        <f>[1]본청!J9</f>
        <v>1460</v>
      </c>
      <c r="E17" s="454"/>
      <c r="F17" s="250">
        <f>[1]의회!F8</f>
        <v>1638.1</v>
      </c>
      <c r="G17" s="446"/>
      <c r="H17" s="452">
        <v>0</v>
      </c>
      <c r="I17" s="250">
        <f>[1]구군!E9-[1]동읍면공무원!C9</f>
        <v>4846</v>
      </c>
      <c r="J17" s="250">
        <f>[1]동읍면공무원!C9</f>
        <v>1700</v>
      </c>
      <c r="K17" s="5"/>
    </row>
    <row r="18" spans="1:11" ht="24" customHeight="1" x14ac:dyDescent="0.3">
      <c r="A18" s="366" t="s">
        <v>394</v>
      </c>
      <c r="B18" s="251">
        <f t="shared" si="0"/>
        <v>19</v>
      </c>
      <c r="C18" s="446"/>
      <c r="D18" s="453">
        <f>[1]본청!X9</f>
        <v>0</v>
      </c>
      <c r="E18" s="454"/>
      <c r="F18" s="250">
        <f>[1]의회!S8</f>
        <v>19</v>
      </c>
      <c r="G18" s="454"/>
      <c r="H18" s="452">
        <v>0</v>
      </c>
      <c r="I18" s="250">
        <f>[1]구군!P9</f>
        <v>0</v>
      </c>
      <c r="J18" s="250">
        <v>0</v>
      </c>
      <c r="K18" s="5"/>
    </row>
    <row r="19" spans="1:11" ht="24" customHeight="1" x14ac:dyDescent="0.3">
      <c r="A19" s="366" t="s">
        <v>395</v>
      </c>
      <c r="B19" s="251">
        <f t="shared" si="0"/>
        <v>123</v>
      </c>
      <c r="C19" s="446"/>
      <c r="D19" s="367">
        <f>[1]본청!Y9</f>
        <v>4</v>
      </c>
      <c r="E19" s="454"/>
      <c r="F19" s="250">
        <f>[1]의회!T8</f>
        <v>117</v>
      </c>
      <c r="G19" s="454"/>
      <c r="H19" s="452">
        <v>0</v>
      </c>
      <c r="I19" s="250">
        <f>[1]구군!Q9</f>
        <v>2</v>
      </c>
      <c r="J19" s="250">
        <v>0</v>
      </c>
      <c r="K19" s="5"/>
    </row>
    <row r="20" spans="1:11" ht="24" customHeight="1" x14ac:dyDescent="0.3">
      <c r="A20" s="366" t="s">
        <v>396</v>
      </c>
      <c r="B20" s="251">
        <f t="shared" si="0"/>
        <v>5</v>
      </c>
      <c r="C20" s="446"/>
      <c r="D20" s="453">
        <f>[1]본청!Z9</f>
        <v>0</v>
      </c>
      <c r="E20" s="454"/>
      <c r="F20" s="250">
        <f>[1]의회!U8</f>
        <v>3</v>
      </c>
      <c r="G20" s="454"/>
      <c r="H20" s="452">
        <v>0</v>
      </c>
      <c r="I20" s="250">
        <f>[1]구군!R9</f>
        <v>2</v>
      </c>
      <c r="J20" s="250">
        <v>0</v>
      </c>
      <c r="K20" s="5"/>
    </row>
    <row r="21" spans="1:11" ht="24" customHeight="1" x14ac:dyDescent="0.3">
      <c r="A21" s="366" t="s">
        <v>397</v>
      </c>
      <c r="B21" s="251">
        <f t="shared" si="0"/>
        <v>45</v>
      </c>
      <c r="C21" s="446"/>
      <c r="D21" s="453">
        <f>[1]본청!AA9</f>
        <v>0</v>
      </c>
      <c r="E21" s="454"/>
      <c r="F21" s="250">
        <f>[1]의회!V8</f>
        <v>23</v>
      </c>
      <c r="G21" s="454"/>
      <c r="H21" s="452">
        <v>0</v>
      </c>
      <c r="I21" s="250">
        <f>[1]구군!S9</f>
        <v>22</v>
      </c>
      <c r="J21" s="250">
        <v>0</v>
      </c>
      <c r="K21" s="5"/>
    </row>
    <row r="22" spans="1:11" ht="24" customHeight="1" x14ac:dyDescent="0.3">
      <c r="A22" s="148" t="s">
        <v>398</v>
      </c>
      <c r="B22" s="455">
        <f t="shared" si="0"/>
        <v>0</v>
      </c>
      <c r="C22" s="456"/>
      <c r="D22" s="457">
        <f>[1]본청!AB9</f>
        <v>0</v>
      </c>
      <c r="E22" s="458"/>
      <c r="F22" s="252">
        <f>[1]의회!W8</f>
        <v>0</v>
      </c>
      <c r="G22" s="458"/>
      <c r="H22" s="459">
        <f>[1]소방공무원!N9</f>
        <v>0</v>
      </c>
      <c r="I22" s="252">
        <f>[1]구군!T9-[1]동읍면공무원!K9</f>
        <v>0</v>
      </c>
      <c r="J22" s="252">
        <f>[1]동읍면공무원!K9</f>
        <v>0</v>
      </c>
      <c r="K22" s="5"/>
    </row>
    <row r="23" spans="1:11" x14ac:dyDescent="0.3">
      <c r="A23" s="558" t="s">
        <v>399</v>
      </c>
      <c r="B23" s="558"/>
      <c r="C23" s="454"/>
      <c r="D23" s="250"/>
      <c r="E23" s="451"/>
      <c r="F23" s="250"/>
      <c r="G23" s="451"/>
      <c r="H23" s="451"/>
      <c r="I23" s="250"/>
      <c r="J23" s="250"/>
      <c r="K23" s="5"/>
    </row>
    <row r="24" spans="1:11" x14ac:dyDescent="0.15">
      <c r="A24" s="388" t="s">
        <v>400</v>
      </c>
      <c r="B24" s="388"/>
      <c r="C24" s="388"/>
      <c r="D24" s="388"/>
      <c r="E24" s="388"/>
      <c r="F24" s="388"/>
      <c r="G24" s="388"/>
      <c r="H24" s="388"/>
      <c r="I24" s="388"/>
      <c r="J24" s="388"/>
    </row>
    <row r="25" spans="1:11" x14ac:dyDescent="0.15">
      <c r="A25" s="557" t="s">
        <v>401</v>
      </c>
      <c r="B25" s="557"/>
      <c r="C25" s="557"/>
      <c r="D25" s="557"/>
      <c r="E25" s="388"/>
      <c r="F25" s="388"/>
      <c r="G25" s="388"/>
      <c r="H25" s="388"/>
      <c r="I25" s="388"/>
      <c r="J25" s="388"/>
    </row>
  </sheetData>
  <mergeCells count="8">
    <mergeCell ref="A25:D25"/>
    <mergeCell ref="I4:I5"/>
    <mergeCell ref="J4:J5"/>
    <mergeCell ref="A23:B23"/>
    <mergeCell ref="A4:A5"/>
    <mergeCell ref="B4:C5"/>
    <mergeCell ref="D4:E5"/>
    <mergeCell ref="F4:H4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9" sqref="B9"/>
    </sheetView>
  </sheetViews>
  <sheetFormatPr defaultRowHeight="16.5" x14ac:dyDescent="0.3"/>
  <cols>
    <col min="1" max="12" width="10.625" customWidth="1"/>
  </cols>
  <sheetData>
    <row r="1" spans="1:12" ht="16.5" customHeight="1" x14ac:dyDescent="0.3">
      <c r="B1" s="562" t="s">
        <v>229</v>
      </c>
      <c r="C1" s="562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363"/>
      <c r="B2" s="363"/>
      <c r="C2" s="1"/>
      <c r="D2" s="1"/>
      <c r="E2" s="1"/>
      <c r="F2" s="1"/>
      <c r="G2" s="1"/>
      <c r="H2" s="1"/>
      <c r="I2" s="1" t="s">
        <v>230</v>
      </c>
      <c r="J2" s="1"/>
      <c r="K2" s="1"/>
      <c r="L2" s="1"/>
    </row>
    <row r="3" spans="1:12" ht="27" x14ac:dyDescent="0.3">
      <c r="A3" s="364" t="s">
        <v>231</v>
      </c>
      <c r="B3" s="364" t="s">
        <v>232</v>
      </c>
      <c r="C3" s="364" t="s">
        <v>233</v>
      </c>
      <c r="D3" s="364" t="s">
        <v>234</v>
      </c>
      <c r="E3" s="364" t="s">
        <v>235</v>
      </c>
      <c r="F3" s="364" t="s">
        <v>236</v>
      </c>
      <c r="G3" s="364" t="s">
        <v>237</v>
      </c>
      <c r="H3" s="364" t="s">
        <v>238</v>
      </c>
      <c r="I3" s="364" t="s">
        <v>239</v>
      </c>
      <c r="J3" s="364" t="s">
        <v>240</v>
      </c>
      <c r="K3" s="364" t="s">
        <v>241</v>
      </c>
      <c r="L3" s="364" t="s">
        <v>242</v>
      </c>
    </row>
    <row r="4" spans="1:12" ht="24" customHeight="1" x14ac:dyDescent="0.3">
      <c r="A4" s="253" t="s">
        <v>57</v>
      </c>
      <c r="B4" s="45">
        <v>101</v>
      </c>
      <c r="C4" s="45">
        <v>94</v>
      </c>
      <c r="D4" s="45">
        <v>73</v>
      </c>
      <c r="E4" s="45">
        <v>98</v>
      </c>
      <c r="F4" s="45">
        <v>108</v>
      </c>
      <c r="G4" s="45">
        <v>21</v>
      </c>
      <c r="H4" s="45">
        <v>9</v>
      </c>
      <c r="I4" s="45">
        <v>19</v>
      </c>
      <c r="J4" s="45">
        <v>12</v>
      </c>
      <c r="K4" s="23">
        <v>0</v>
      </c>
      <c r="L4" s="254">
        <v>2</v>
      </c>
    </row>
    <row r="5" spans="1:12" ht="24" customHeight="1" x14ac:dyDescent="0.3">
      <c r="A5" s="253" t="s">
        <v>58</v>
      </c>
      <c r="B5" s="45">
        <v>112</v>
      </c>
      <c r="C5" s="45">
        <v>108</v>
      </c>
      <c r="D5" s="45">
        <v>67</v>
      </c>
      <c r="E5" s="45">
        <v>69</v>
      </c>
      <c r="F5" s="45">
        <v>101</v>
      </c>
      <c r="G5" s="45">
        <v>41</v>
      </c>
      <c r="H5" s="45">
        <v>2</v>
      </c>
      <c r="I5" s="45">
        <v>16</v>
      </c>
      <c r="J5" s="45">
        <v>16</v>
      </c>
      <c r="K5" s="45">
        <v>0</v>
      </c>
      <c r="L5" s="254">
        <v>1</v>
      </c>
    </row>
    <row r="6" spans="1:12" ht="24" customHeight="1" x14ac:dyDescent="0.3">
      <c r="A6" s="253" t="s">
        <v>59</v>
      </c>
      <c r="B6" s="45">
        <v>94</v>
      </c>
      <c r="C6" s="45">
        <v>113</v>
      </c>
      <c r="D6" s="45">
        <v>51</v>
      </c>
      <c r="E6" s="45">
        <v>106</v>
      </c>
      <c r="F6" s="45">
        <v>103</v>
      </c>
      <c r="G6" s="45">
        <v>35</v>
      </c>
      <c r="H6" s="45">
        <v>8</v>
      </c>
      <c r="I6" s="45">
        <v>20</v>
      </c>
      <c r="J6" s="45">
        <v>7</v>
      </c>
      <c r="K6" s="45">
        <v>0</v>
      </c>
      <c r="L6" s="254">
        <v>4</v>
      </c>
    </row>
    <row r="7" spans="1:12" ht="24" customHeight="1" x14ac:dyDescent="0.3">
      <c r="A7" s="253" t="s">
        <v>135</v>
      </c>
      <c r="B7" s="147">
        <v>98</v>
      </c>
      <c r="C7" s="147">
        <v>99</v>
      </c>
      <c r="D7" s="147">
        <v>71</v>
      </c>
      <c r="E7" s="147">
        <v>97</v>
      </c>
      <c r="F7" s="147">
        <v>106</v>
      </c>
      <c r="G7" s="147">
        <v>33</v>
      </c>
      <c r="H7" s="147">
        <v>8</v>
      </c>
      <c r="I7" s="147">
        <v>8</v>
      </c>
      <c r="J7" s="147">
        <v>8</v>
      </c>
      <c r="K7" s="147">
        <v>0</v>
      </c>
      <c r="L7" s="147">
        <v>9</v>
      </c>
    </row>
    <row r="8" spans="1:12" ht="24" customHeight="1" x14ac:dyDescent="0.3">
      <c r="A8" s="255" t="s">
        <v>61</v>
      </c>
      <c r="B8" s="256">
        <f t="shared" ref="B8:L8" si="0">SUM(B10:B21)</f>
        <v>221</v>
      </c>
      <c r="C8" s="257">
        <f t="shared" si="0"/>
        <v>214</v>
      </c>
      <c r="D8" s="257">
        <f t="shared" si="0"/>
        <v>112</v>
      </c>
      <c r="E8" s="257">
        <f t="shared" si="0"/>
        <v>152</v>
      </c>
      <c r="F8" s="257">
        <f t="shared" si="0"/>
        <v>171</v>
      </c>
      <c r="G8" s="257">
        <f t="shared" si="0"/>
        <v>49</v>
      </c>
      <c r="H8" s="257">
        <f t="shared" si="0"/>
        <v>3</v>
      </c>
      <c r="I8" s="257">
        <f t="shared" si="0"/>
        <v>17</v>
      </c>
      <c r="J8" s="257">
        <f t="shared" si="0"/>
        <v>20</v>
      </c>
      <c r="K8" s="257">
        <f t="shared" si="0"/>
        <v>0</v>
      </c>
      <c r="L8" s="257">
        <f t="shared" si="0"/>
        <v>10</v>
      </c>
    </row>
    <row r="9" spans="1:12" ht="24" customHeight="1" x14ac:dyDescent="0.3">
      <c r="A9" s="255" t="s">
        <v>62</v>
      </c>
      <c r="B9" s="256">
        <v>118</v>
      </c>
      <c r="C9" s="257">
        <v>112</v>
      </c>
      <c r="D9" s="257">
        <v>58</v>
      </c>
      <c r="E9" s="257">
        <v>77</v>
      </c>
      <c r="F9" s="257">
        <v>86</v>
      </c>
      <c r="G9" s="257">
        <v>27</v>
      </c>
      <c r="H9" s="257">
        <v>2</v>
      </c>
      <c r="I9" s="257">
        <v>10</v>
      </c>
      <c r="J9" s="257">
        <v>10</v>
      </c>
      <c r="K9" s="257"/>
      <c r="L9" s="257">
        <v>5</v>
      </c>
    </row>
    <row r="10" spans="1:12" ht="24" customHeight="1" x14ac:dyDescent="0.3">
      <c r="A10" s="260"/>
      <c r="B10" s="339">
        <f t="shared" ref="B10:L10" si="1">SUM(B9)</f>
        <v>118</v>
      </c>
      <c r="C10" s="339">
        <f t="shared" si="1"/>
        <v>112</v>
      </c>
      <c r="D10" s="339">
        <f t="shared" si="1"/>
        <v>58</v>
      </c>
      <c r="E10" s="45">
        <f t="shared" si="1"/>
        <v>77</v>
      </c>
      <c r="F10" s="45">
        <f t="shared" si="1"/>
        <v>86</v>
      </c>
      <c r="G10" s="45">
        <f t="shared" si="1"/>
        <v>27</v>
      </c>
      <c r="H10" s="45">
        <f t="shared" si="1"/>
        <v>2</v>
      </c>
      <c r="I10" s="45">
        <f t="shared" si="1"/>
        <v>10</v>
      </c>
      <c r="J10" s="45">
        <f t="shared" si="1"/>
        <v>10</v>
      </c>
      <c r="K10" s="45">
        <f t="shared" si="1"/>
        <v>0</v>
      </c>
      <c r="L10" s="261">
        <f t="shared" si="1"/>
        <v>5</v>
      </c>
    </row>
    <row r="11" spans="1:12" ht="24" customHeight="1" x14ac:dyDescent="0.3">
      <c r="A11" s="253" t="s">
        <v>187</v>
      </c>
      <c r="B11" s="45">
        <v>18</v>
      </c>
      <c r="C11" s="45">
        <v>8</v>
      </c>
      <c r="D11" s="45">
        <v>3</v>
      </c>
      <c r="E11" s="45">
        <v>2</v>
      </c>
      <c r="F11" s="45">
        <v>4</v>
      </c>
      <c r="G11" s="45">
        <v>11</v>
      </c>
      <c r="H11" s="45"/>
      <c r="I11" s="45">
        <v>5</v>
      </c>
      <c r="J11" s="23"/>
      <c r="K11" s="23"/>
      <c r="L11" s="261"/>
    </row>
    <row r="12" spans="1:12" ht="24" customHeight="1" x14ac:dyDescent="0.3">
      <c r="A12" s="253" t="s">
        <v>188</v>
      </c>
      <c r="B12" s="45">
        <v>13</v>
      </c>
      <c r="C12" s="45">
        <v>11</v>
      </c>
      <c r="D12" s="45">
        <v>2</v>
      </c>
      <c r="E12" s="45">
        <v>2</v>
      </c>
      <c r="F12" s="45">
        <v>4</v>
      </c>
      <c r="G12" s="23">
        <v>1</v>
      </c>
      <c r="H12" s="23"/>
      <c r="I12" s="45">
        <v>1</v>
      </c>
      <c r="J12" s="23"/>
      <c r="K12" s="23"/>
      <c r="L12" s="261"/>
    </row>
    <row r="13" spans="1:12" ht="24" customHeight="1" x14ac:dyDescent="0.3">
      <c r="A13" s="253" t="s">
        <v>189</v>
      </c>
      <c r="B13" s="45">
        <v>8</v>
      </c>
      <c r="C13" s="45">
        <v>12</v>
      </c>
      <c r="D13" s="45">
        <v>7</v>
      </c>
      <c r="E13" s="45">
        <v>4</v>
      </c>
      <c r="F13" s="45">
        <v>9</v>
      </c>
      <c r="G13" s="45"/>
      <c r="H13" s="23"/>
      <c r="I13" s="45"/>
      <c r="J13" s="45"/>
      <c r="K13" s="23"/>
      <c r="L13" s="261"/>
    </row>
    <row r="14" spans="1:12" ht="24" customHeight="1" x14ac:dyDescent="0.3">
      <c r="A14" s="253" t="s">
        <v>190</v>
      </c>
      <c r="B14" s="45">
        <v>11</v>
      </c>
      <c r="C14" s="45">
        <v>8</v>
      </c>
      <c r="D14" s="45">
        <v>6</v>
      </c>
      <c r="E14" s="45">
        <v>5</v>
      </c>
      <c r="F14" s="45">
        <v>9</v>
      </c>
      <c r="G14" s="23"/>
      <c r="H14" s="23">
        <v>1</v>
      </c>
      <c r="I14" s="45"/>
      <c r="J14" s="45">
        <v>2</v>
      </c>
      <c r="K14" s="23"/>
      <c r="L14" s="261">
        <v>1</v>
      </c>
    </row>
    <row r="15" spans="1:12" ht="24" customHeight="1" x14ac:dyDescent="0.3">
      <c r="A15" s="253" t="s">
        <v>191</v>
      </c>
      <c r="B15" s="45">
        <v>13</v>
      </c>
      <c r="C15" s="45">
        <v>7</v>
      </c>
      <c r="D15" s="45">
        <v>8</v>
      </c>
      <c r="E15" s="45">
        <v>3</v>
      </c>
      <c r="F15" s="45">
        <v>5</v>
      </c>
      <c r="G15" s="23"/>
      <c r="H15" s="23"/>
      <c r="I15" s="45"/>
      <c r="J15" s="45"/>
      <c r="K15" s="23"/>
      <c r="L15" s="261">
        <v>4</v>
      </c>
    </row>
    <row r="16" spans="1:12" ht="24" customHeight="1" x14ac:dyDescent="0.3">
      <c r="A16" s="253" t="s">
        <v>192</v>
      </c>
      <c r="B16" s="45">
        <v>6</v>
      </c>
      <c r="C16" s="45">
        <v>11</v>
      </c>
      <c r="D16" s="45">
        <v>4</v>
      </c>
      <c r="E16" s="45">
        <v>9</v>
      </c>
      <c r="F16" s="45">
        <v>10</v>
      </c>
      <c r="G16" s="23"/>
      <c r="H16" s="45"/>
      <c r="I16" s="45"/>
      <c r="J16" s="45">
        <v>2</v>
      </c>
      <c r="K16" s="23"/>
      <c r="L16" s="261"/>
    </row>
    <row r="17" spans="1:12" ht="24" customHeight="1" x14ac:dyDescent="0.3">
      <c r="A17" s="253" t="s">
        <v>193</v>
      </c>
      <c r="B17" s="45">
        <v>4</v>
      </c>
      <c r="C17" s="45">
        <v>4</v>
      </c>
      <c r="D17" s="45">
        <v>5</v>
      </c>
      <c r="E17" s="45">
        <v>18</v>
      </c>
      <c r="F17" s="45">
        <v>15</v>
      </c>
      <c r="G17" s="23"/>
      <c r="H17" s="23"/>
      <c r="I17" s="45"/>
      <c r="J17" s="45">
        <v>4</v>
      </c>
      <c r="K17" s="23"/>
      <c r="L17" s="261"/>
    </row>
    <row r="18" spans="1:12" ht="24" customHeight="1" x14ac:dyDescent="0.3">
      <c r="A18" s="253" t="s">
        <v>194</v>
      </c>
      <c r="B18" s="45">
        <v>2</v>
      </c>
      <c r="C18" s="45">
        <v>12</v>
      </c>
      <c r="D18" s="45">
        <v>6</v>
      </c>
      <c r="E18" s="45">
        <v>11</v>
      </c>
      <c r="F18" s="45">
        <v>16</v>
      </c>
      <c r="G18" s="23"/>
      <c r="H18" s="23"/>
      <c r="I18" s="45"/>
      <c r="J18" s="45">
        <v>2</v>
      </c>
      <c r="K18" s="23"/>
      <c r="L18" s="261"/>
    </row>
    <row r="19" spans="1:12" ht="24" customHeight="1" x14ac:dyDescent="0.3">
      <c r="A19" s="253" t="s">
        <v>195</v>
      </c>
      <c r="B19" s="45">
        <v>8</v>
      </c>
      <c r="C19" s="45">
        <v>11</v>
      </c>
      <c r="D19" s="45">
        <v>3</v>
      </c>
      <c r="E19" s="45">
        <v>8</v>
      </c>
      <c r="F19" s="45">
        <v>6</v>
      </c>
      <c r="G19" s="23"/>
      <c r="H19" s="45"/>
      <c r="I19" s="45"/>
      <c r="J19" s="45"/>
      <c r="K19" s="23"/>
      <c r="L19" s="261"/>
    </row>
    <row r="20" spans="1:12" ht="24" customHeight="1" x14ac:dyDescent="0.3">
      <c r="A20" s="253" t="s">
        <v>243</v>
      </c>
      <c r="B20" s="45">
        <v>6</v>
      </c>
      <c r="C20" s="45">
        <v>7</v>
      </c>
      <c r="D20" s="45">
        <v>6</v>
      </c>
      <c r="E20" s="45">
        <v>12</v>
      </c>
      <c r="F20" s="45">
        <v>6</v>
      </c>
      <c r="G20" s="23">
        <v>1</v>
      </c>
      <c r="H20" s="23"/>
      <c r="I20" s="45"/>
      <c r="J20" s="45"/>
      <c r="K20" s="23"/>
      <c r="L20" s="261"/>
    </row>
    <row r="21" spans="1:12" ht="24" customHeight="1" x14ac:dyDescent="0.3">
      <c r="A21" s="253" t="s">
        <v>244</v>
      </c>
      <c r="B21" s="45">
        <v>14</v>
      </c>
      <c r="C21" s="45">
        <v>11</v>
      </c>
      <c r="D21" s="45">
        <v>4</v>
      </c>
      <c r="E21" s="45">
        <v>1</v>
      </c>
      <c r="F21" s="45">
        <v>1</v>
      </c>
      <c r="G21" s="45">
        <v>9</v>
      </c>
      <c r="H21" s="23"/>
      <c r="I21" s="45">
        <v>1</v>
      </c>
      <c r="J21" s="23"/>
      <c r="K21" s="23"/>
      <c r="L21" s="261"/>
    </row>
    <row r="22" spans="1:12" ht="24" customHeight="1" x14ac:dyDescent="0.3">
      <c r="A22" s="255" t="s">
        <v>245</v>
      </c>
      <c r="B22" s="115">
        <v>15</v>
      </c>
      <c r="C22" s="115">
        <v>10</v>
      </c>
      <c r="D22" s="115">
        <v>4</v>
      </c>
      <c r="E22" s="115">
        <v>2</v>
      </c>
      <c r="F22" s="115">
        <v>1</v>
      </c>
      <c r="G22" s="115">
        <v>5</v>
      </c>
      <c r="H22" s="113"/>
      <c r="I22" s="115">
        <v>3</v>
      </c>
      <c r="J22" s="113"/>
      <c r="K22" s="149"/>
      <c r="L22" s="149"/>
    </row>
    <row r="23" spans="1:12" x14ac:dyDescent="0.3">
      <c r="A23" s="263" t="s">
        <v>246</v>
      </c>
      <c r="B23" s="338"/>
      <c r="C23" s="337"/>
      <c r="D23" s="336"/>
      <c r="E23" s="336"/>
      <c r="F23" s="336"/>
      <c r="G23" s="264"/>
      <c r="H23" s="264"/>
      <c r="I23" s="264"/>
      <c r="J23" s="243"/>
      <c r="K23" s="265"/>
      <c r="L23" s="243"/>
    </row>
    <row r="24" spans="1:12" ht="28.5" customHeight="1" x14ac:dyDescent="0.3">
      <c r="A24" s="560" t="s">
        <v>247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</row>
    <row r="25" spans="1:12" x14ac:dyDescent="0.15">
      <c r="A25" s="266" t="s">
        <v>248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8"/>
    </row>
    <row r="26" spans="1:12" x14ac:dyDescent="0.15">
      <c r="A26" s="266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8"/>
    </row>
  </sheetData>
  <mergeCells count="2">
    <mergeCell ref="A24:L24"/>
    <mergeCell ref="B1:C1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B1" sqref="B1:C1"/>
    </sheetView>
  </sheetViews>
  <sheetFormatPr defaultRowHeight="16.5" x14ac:dyDescent="0.3"/>
  <cols>
    <col min="1" max="17" width="10.625" customWidth="1"/>
  </cols>
  <sheetData>
    <row r="1" spans="1:17" ht="16.5" customHeight="1" x14ac:dyDescent="0.3">
      <c r="B1" s="562" t="s">
        <v>249</v>
      </c>
      <c r="C1" s="562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3"/>
      <c r="Q1" s="3"/>
    </row>
    <row r="2" spans="1:17" x14ac:dyDescent="0.3">
      <c r="A2" s="363"/>
      <c r="B2" s="36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1" t="s">
        <v>230</v>
      </c>
    </row>
    <row r="3" spans="1:17" x14ac:dyDescent="0.3">
      <c r="A3" s="567" t="s">
        <v>250</v>
      </c>
      <c r="B3" s="569" t="s">
        <v>251</v>
      </c>
      <c r="C3" s="569"/>
      <c r="D3" s="569"/>
      <c r="E3" s="569"/>
      <c r="F3" s="569"/>
      <c r="G3" s="564" t="s">
        <v>252</v>
      </c>
      <c r="H3" s="569" t="s">
        <v>253</v>
      </c>
      <c r="I3" s="569"/>
      <c r="J3" s="564" t="s">
        <v>254</v>
      </c>
      <c r="K3" s="563" t="s">
        <v>255</v>
      </c>
      <c r="L3" s="564" t="s">
        <v>256</v>
      </c>
      <c r="M3" s="564" t="s">
        <v>257</v>
      </c>
      <c r="N3" s="563" t="s">
        <v>258</v>
      </c>
      <c r="O3" s="565" t="s">
        <v>259</v>
      </c>
      <c r="P3" s="566"/>
      <c r="Q3" s="566"/>
    </row>
    <row r="4" spans="1:17" ht="27" x14ac:dyDescent="0.3">
      <c r="A4" s="568"/>
      <c r="B4" s="349" t="s">
        <v>260</v>
      </c>
      <c r="C4" s="349" t="s">
        <v>261</v>
      </c>
      <c r="D4" s="349" t="s">
        <v>262</v>
      </c>
      <c r="E4" s="349" t="s">
        <v>263</v>
      </c>
      <c r="F4" s="349" t="s">
        <v>264</v>
      </c>
      <c r="G4" s="564"/>
      <c r="H4" s="349" t="s">
        <v>260</v>
      </c>
      <c r="I4" s="349" t="s">
        <v>265</v>
      </c>
      <c r="J4" s="564"/>
      <c r="K4" s="563"/>
      <c r="L4" s="564"/>
      <c r="M4" s="564"/>
      <c r="N4" s="563"/>
      <c r="O4" s="349" t="s">
        <v>266</v>
      </c>
      <c r="P4" s="349" t="s">
        <v>267</v>
      </c>
      <c r="Q4" s="364" t="s">
        <v>268</v>
      </c>
    </row>
    <row r="5" spans="1:17" ht="24" customHeight="1" x14ac:dyDescent="0.3">
      <c r="A5" s="269" t="s">
        <v>57</v>
      </c>
      <c r="B5" s="270">
        <v>14.066666666666665</v>
      </c>
      <c r="C5" s="270">
        <v>19.175000000000001</v>
      </c>
      <c r="D5" s="270">
        <v>37.200000000000003</v>
      </c>
      <c r="E5" s="270">
        <v>9.7999999999999989</v>
      </c>
      <c r="F5" s="270">
        <v>-12.4</v>
      </c>
      <c r="G5" s="270">
        <v>1189.8999999999999</v>
      </c>
      <c r="H5" s="271">
        <v>56.416666666666664</v>
      </c>
      <c r="I5" s="271">
        <v>8</v>
      </c>
      <c r="J5" s="270">
        <v>1016.5083333333333</v>
      </c>
      <c r="K5" s="270">
        <v>4.3416666666666659</v>
      </c>
      <c r="L5" s="270">
        <v>5.0250000000000004</v>
      </c>
      <c r="M5" s="270">
        <v>2534.8999999999996</v>
      </c>
      <c r="N5" s="270">
        <v>12.5</v>
      </c>
      <c r="O5" s="270">
        <v>2.1916666666666669</v>
      </c>
      <c r="P5" s="270">
        <v>10</v>
      </c>
      <c r="Q5" s="272">
        <v>17.899999999999999</v>
      </c>
    </row>
    <row r="6" spans="1:17" ht="24" customHeight="1" x14ac:dyDescent="0.3">
      <c r="A6" s="269" t="s">
        <v>58</v>
      </c>
      <c r="B6" s="270">
        <v>14.958333333333334</v>
      </c>
      <c r="C6" s="270">
        <v>20.391666666666669</v>
      </c>
      <c r="D6" s="270">
        <v>37.9</v>
      </c>
      <c r="E6" s="270">
        <v>10.35</v>
      </c>
      <c r="F6" s="270">
        <v>-12.5</v>
      </c>
      <c r="G6" s="270">
        <v>996.4</v>
      </c>
      <c r="H6" s="271">
        <v>56.25</v>
      </c>
      <c r="I6" s="271">
        <v>18</v>
      </c>
      <c r="J6" s="270">
        <v>1016.4250000000001</v>
      </c>
      <c r="K6" s="270">
        <v>5.15</v>
      </c>
      <c r="L6" s="270">
        <v>4.4416666666666664</v>
      </c>
      <c r="M6" s="270">
        <v>2693.5</v>
      </c>
      <c r="N6" s="270">
        <v>2.7</v>
      </c>
      <c r="O6" s="270">
        <v>2.0083333333333337</v>
      </c>
      <c r="P6" s="270">
        <v>5.3</v>
      </c>
      <c r="Q6" s="272">
        <v>9.6999999999999993</v>
      </c>
    </row>
    <row r="7" spans="1:17" ht="24" customHeight="1" x14ac:dyDescent="0.3">
      <c r="A7" s="269" t="s">
        <v>59</v>
      </c>
      <c r="B7" s="270">
        <v>13.975</v>
      </c>
      <c r="C7" s="270">
        <v>19.266666666666669</v>
      </c>
      <c r="D7" s="270">
        <v>37.4</v>
      </c>
      <c r="E7" s="270">
        <v>9.2750000000000004</v>
      </c>
      <c r="F7" s="270">
        <v>-8.6</v>
      </c>
      <c r="G7" s="270">
        <v>1023</v>
      </c>
      <c r="H7" s="271">
        <v>64.916666666666671</v>
      </c>
      <c r="I7" s="271">
        <v>9</v>
      </c>
      <c r="J7" s="270">
        <v>1015.7166666666668</v>
      </c>
      <c r="K7" s="270">
        <v>6.5</v>
      </c>
      <c r="L7" s="270">
        <v>4.9916666666666671</v>
      </c>
      <c r="M7" s="270">
        <v>2094.4</v>
      </c>
      <c r="N7" s="273">
        <v>3.5</v>
      </c>
      <c r="O7" s="270">
        <v>2.1583333333333332</v>
      </c>
      <c r="P7" s="270">
        <v>12.1</v>
      </c>
      <c r="Q7" s="272">
        <v>20.8</v>
      </c>
    </row>
    <row r="8" spans="1:17" ht="24" customHeight="1" x14ac:dyDescent="0.3">
      <c r="A8" s="269" t="s">
        <v>135</v>
      </c>
      <c r="B8" s="270">
        <v>14.358333333333334</v>
      </c>
      <c r="C8" s="270">
        <v>19.716666666666665</v>
      </c>
      <c r="D8" s="270">
        <v>38.299999999999997</v>
      </c>
      <c r="E8" s="270">
        <v>9.6333333333333346</v>
      </c>
      <c r="F8" s="270">
        <v>-9.4</v>
      </c>
      <c r="G8" s="270">
        <v>886.8</v>
      </c>
      <c r="H8" s="271">
        <v>65.833333333333329</v>
      </c>
      <c r="I8" s="271">
        <v>7</v>
      </c>
      <c r="J8" s="274">
        <v>1015.65</v>
      </c>
      <c r="K8" s="274">
        <v>7.0166666666666666</v>
      </c>
      <c r="L8" s="274">
        <v>4.8999999999999995</v>
      </c>
      <c r="M8" s="270">
        <v>2246.9000000000005</v>
      </c>
      <c r="N8" s="273">
        <v>0.5</v>
      </c>
      <c r="O8" s="274">
        <v>2.1583333333333328</v>
      </c>
      <c r="P8" s="273">
        <v>10.4</v>
      </c>
      <c r="Q8" s="273">
        <v>21.7</v>
      </c>
    </row>
    <row r="9" spans="1:17" ht="24" customHeight="1" x14ac:dyDescent="0.3">
      <c r="A9" s="275" t="s">
        <v>61</v>
      </c>
      <c r="B9" s="276">
        <v>14.608333333333334</v>
      </c>
      <c r="C9" s="277">
        <v>19.783333333333335</v>
      </c>
      <c r="D9" s="277">
        <v>38.1</v>
      </c>
      <c r="E9" s="277">
        <v>10.083333333333334</v>
      </c>
      <c r="F9" s="277">
        <v>-13</v>
      </c>
      <c r="G9" s="277">
        <v>1227.3</v>
      </c>
      <c r="H9" s="278">
        <v>63.666666666666664</v>
      </c>
      <c r="I9" s="278">
        <v>13</v>
      </c>
      <c r="J9" s="279">
        <v>1015.7083333333334</v>
      </c>
      <c r="K9" s="279">
        <v>6.8916666666666684</v>
      </c>
      <c r="L9" s="279">
        <v>5.0916666666666668</v>
      </c>
      <c r="M9" s="277">
        <v>2277.2999999999997</v>
      </c>
      <c r="N9" s="280">
        <v>5.2</v>
      </c>
      <c r="O9" s="279">
        <v>2.1083333333333334</v>
      </c>
      <c r="P9" s="280">
        <v>12.1</v>
      </c>
      <c r="Q9" s="280">
        <v>21.4</v>
      </c>
    </row>
    <row r="10" spans="1:17" ht="24" customHeight="1" x14ac:dyDescent="0.3">
      <c r="A10" s="275" t="s">
        <v>62</v>
      </c>
      <c r="B10" s="276">
        <v>14.4</v>
      </c>
      <c r="C10" s="277">
        <v>20.100000000000001</v>
      </c>
      <c r="D10" s="277">
        <v>38.4</v>
      </c>
      <c r="E10" s="277">
        <v>9.3000000000000007</v>
      </c>
      <c r="F10" s="277">
        <v>-10.199999999999999</v>
      </c>
      <c r="G10" s="277">
        <v>663.7</v>
      </c>
      <c r="H10" s="278">
        <v>58</v>
      </c>
      <c r="I10" s="278">
        <v>7</v>
      </c>
      <c r="J10" s="279">
        <v>1016</v>
      </c>
      <c r="K10" s="279">
        <v>5.0999999999999996</v>
      </c>
      <c r="L10" s="279">
        <v>4.4000000000000004</v>
      </c>
      <c r="M10" s="277">
        <v>2621.6</v>
      </c>
      <c r="N10" s="280">
        <v>2</v>
      </c>
      <c r="O10" s="279">
        <v>2.2000000000000002</v>
      </c>
      <c r="P10" s="280">
        <v>9.9</v>
      </c>
      <c r="Q10" s="280">
        <v>16.8</v>
      </c>
    </row>
    <row r="11" spans="1:17" ht="24" customHeight="1" x14ac:dyDescent="0.3">
      <c r="A11" s="281"/>
      <c r="B11" s="270"/>
      <c r="C11" s="270"/>
      <c r="D11" s="270"/>
      <c r="E11" s="270"/>
      <c r="F11" s="270"/>
      <c r="G11" s="270"/>
      <c r="H11" s="271"/>
      <c r="I11" s="271"/>
      <c r="J11" s="270"/>
      <c r="K11" s="270"/>
      <c r="L11" s="270"/>
      <c r="M11" s="270"/>
      <c r="N11" s="270"/>
      <c r="O11" s="270"/>
      <c r="P11" s="270"/>
      <c r="Q11" s="282"/>
    </row>
    <row r="12" spans="1:17" ht="24" customHeight="1" x14ac:dyDescent="0.3">
      <c r="A12" s="269" t="s">
        <v>187</v>
      </c>
      <c r="B12" s="283">
        <v>1.1000000000000001</v>
      </c>
      <c r="C12" s="283">
        <v>6.3</v>
      </c>
      <c r="D12" s="283">
        <v>13</v>
      </c>
      <c r="E12" s="283">
        <v>-3.7</v>
      </c>
      <c r="F12" s="283">
        <v>-9</v>
      </c>
      <c r="G12" s="284">
        <v>2.5</v>
      </c>
      <c r="H12" s="95">
        <v>52</v>
      </c>
      <c r="I12" s="95">
        <v>12</v>
      </c>
      <c r="J12" s="283">
        <v>1023.7</v>
      </c>
      <c r="K12" s="283">
        <v>-8.9</v>
      </c>
      <c r="L12" s="285">
        <v>2.8</v>
      </c>
      <c r="M12" s="283">
        <v>214.2</v>
      </c>
      <c r="N12" s="286">
        <v>2</v>
      </c>
      <c r="O12" s="283">
        <v>2.5</v>
      </c>
      <c r="P12" s="283">
        <v>9.9</v>
      </c>
      <c r="Q12" s="285">
        <v>16</v>
      </c>
    </row>
    <row r="13" spans="1:17" ht="24" customHeight="1" x14ac:dyDescent="0.3">
      <c r="A13" s="269" t="s">
        <v>269</v>
      </c>
      <c r="B13" s="283">
        <v>3.2</v>
      </c>
      <c r="C13" s="283">
        <v>8.8000000000000007</v>
      </c>
      <c r="D13" s="283">
        <v>17.100000000000001</v>
      </c>
      <c r="E13" s="283">
        <v>-2.2000000000000002</v>
      </c>
      <c r="F13" s="283">
        <v>-6.2</v>
      </c>
      <c r="G13" s="283">
        <v>25.7</v>
      </c>
      <c r="H13" s="95">
        <v>46</v>
      </c>
      <c r="I13" s="95">
        <v>8</v>
      </c>
      <c r="J13" s="283">
        <v>1021.6</v>
      </c>
      <c r="K13" s="283">
        <v>-8.6</v>
      </c>
      <c r="L13" s="283">
        <v>3</v>
      </c>
      <c r="M13" s="283">
        <v>223.5</v>
      </c>
      <c r="N13" s="286"/>
      <c r="O13" s="283">
        <v>2.8</v>
      </c>
      <c r="P13" s="283">
        <v>9.4</v>
      </c>
      <c r="Q13" s="285">
        <v>16.399999999999999</v>
      </c>
    </row>
    <row r="14" spans="1:17" ht="24" customHeight="1" x14ac:dyDescent="0.3">
      <c r="A14" s="269" t="s">
        <v>189</v>
      </c>
      <c r="B14" s="283">
        <v>7.9</v>
      </c>
      <c r="C14" s="283">
        <v>13.9</v>
      </c>
      <c r="D14" s="283">
        <v>20.2</v>
      </c>
      <c r="E14" s="283">
        <v>2.4</v>
      </c>
      <c r="F14" s="283">
        <v>-2.5</v>
      </c>
      <c r="G14" s="283">
        <v>38.4</v>
      </c>
      <c r="H14" s="95">
        <v>50</v>
      </c>
      <c r="I14" s="95">
        <v>10</v>
      </c>
      <c r="J14" s="283">
        <v>1018.4</v>
      </c>
      <c r="K14" s="283">
        <v>-3.8</v>
      </c>
      <c r="L14" s="283">
        <v>4.2</v>
      </c>
      <c r="M14" s="283">
        <v>235.4</v>
      </c>
      <c r="N14" s="287"/>
      <c r="O14" s="283">
        <v>2.2999999999999998</v>
      </c>
      <c r="P14" s="283">
        <v>9.3000000000000007</v>
      </c>
      <c r="Q14" s="285">
        <v>14.9</v>
      </c>
    </row>
    <row r="15" spans="1:17" ht="24" customHeight="1" x14ac:dyDescent="0.3">
      <c r="A15" s="269" t="s">
        <v>190</v>
      </c>
      <c r="B15" s="288">
        <v>15.7</v>
      </c>
      <c r="C15" s="283">
        <v>22</v>
      </c>
      <c r="D15" s="283">
        <v>31.1</v>
      </c>
      <c r="E15" s="283">
        <v>9.6</v>
      </c>
      <c r="F15" s="283">
        <v>2.1</v>
      </c>
      <c r="G15" s="283">
        <v>53</v>
      </c>
      <c r="H15" s="95">
        <v>52</v>
      </c>
      <c r="I15" s="95">
        <v>12</v>
      </c>
      <c r="J15" s="283">
        <v>1012.6</v>
      </c>
      <c r="K15" s="283">
        <v>4</v>
      </c>
      <c r="L15" s="283">
        <v>4.2</v>
      </c>
      <c r="M15" s="283">
        <v>241.3</v>
      </c>
      <c r="N15" s="287"/>
      <c r="O15" s="283">
        <v>2.2999999999999998</v>
      </c>
      <c r="P15" s="283">
        <v>7.8</v>
      </c>
      <c r="Q15" s="285">
        <v>14.4</v>
      </c>
    </row>
    <row r="16" spans="1:17" ht="24" customHeight="1" x14ac:dyDescent="0.3">
      <c r="A16" s="269" t="s">
        <v>191</v>
      </c>
      <c r="B16" s="288">
        <v>20.8</v>
      </c>
      <c r="C16" s="283">
        <v>27.5</v>
      </c>
      <c r="D16" s="283">
        <v>35.9</v>
      </c>
      <c r="E16" s="283">
        <v>14.5</v>
      </c>
      <c r="F16" s="283">
        <v>8.5</v>
      </c>
      <c r="G16" s="283">
        <v>33.1</v>
      </c>
      <c r="H16" s="95">
        <v>52</v>
      </c>
      <c r="I16" s="95">
        <v>14</v>
      </c>
      <c r="J16" s="283">
        <v>1011.8</v>
      </c>
      <c r="K16" s="283">
        <v>9</v>
      </c>
      <c r="L16" s="283">
        <v>4</v>
      </c>
      <c r="M16" s="283">
        <v>283.60000000000002</v>
      </c>
      <c r="N16" s="287"/>
      <c r="O16" s="283">
        <v>2.2999999999999998</v>
      </c>
      <c r="P16" s="283">
        <v>9.4</v>
      </c>
      <c r="Q16" s="285">
        <v>15.8</v>
      </c>
    </row>
    <row r="17" spans="1:17" ht="24" customHeight="1" x14ac:dyDescent="0.3">
      <c r="A17" s="269" t="s">
        <v>192</v>
      </c>
      <c r="B17" s="288">
        <v>23.3</v>
      </c>
      <c r="C17" s="283">
        <v>30</v>
      </c>
      <c r="D17" s="283">
        <v>36.299999999999997</v>
      </c>
      <c r="E17" s="283">
        <v>17.899999999999999</v>
      </c>
      <c r="F17" s="283">
        <v>12.2</v>
      </c>
      <c r="G17" s="283">
        <v>71.5</v>
      </c>
      <c r="H17" s="95">
        <v>60</v>
      </c>
      <c r="I17" s="95">
        <v>15</v>
      </c>
      <c r="J17" s="283">
        <v>1008.4</v>
      </c>
      <c r="K17" s="283">
        <v>13.9</v>
      </c>
      <c r="L17" s="283">
        <v>5</v>
      </c>
      <c r="M17" s="283">
        <v>257.2</v>
      </c>
      <c r="N17" s="287"/>
      <c r="O17" s="283">
        <v>2.4</v>
      </c>
      <c r="P17" s="283">
        <v>7.7</v>
      </c>
      <c r="Q17" s="284">
        <v>12.3</v>
      </c>
    </row>
    <row r="18" spans="1:17" ht="24" customHeight="1" x14ac:dyDescent="0.3">
      <c r="A18" s="269" t="s">
        <v>193</v>
      </c>
      <c r="B18" s="288">
        <v>28</v>
      </c>
      <c r="C18" s="283">
        <v>32.799999999999997</v>
      </c>
      <c r="D18" s="283">
        <v>38.4</v>
      </c>
      <c r="E18" s="283">
        <v>24</v>
      </c>
      <c r="F18" s="283">
        <v>19.100000000000001</v>
      </c>
      <c r="G18" s="283">
        <v>105.3</v>
      </c>
      <c r="H18" s="95">
        <v>75</v>
      </c>
      <c r="I18" s="95">
        <v>27</v>
      </c>
      <c r="J18" s="283">
        <v>1007.8</v>
      </c>
      <c r="K18" s="283">
        <v>22.3</v>
      </c>
      <c r="L18" s="283">
        <v>6.9</v>
      </c>
      <c r="M18" s="283">
        <v>139.30000000000001</v>
      </c>
      <c r="N18" s="287"/>
      <c r="O18" s="283">
        <v>1.9</v>
      </c>
      <c r="P18" s="283">
        <v>8.1999999999999993</v>
      </c>
      <c r="Q18" s="285">
        <v>14.6</v>
      </c>
    </row>
    <row r="19" spans="1:17" ht="24" customHeight="1" x14ac:dyDescent="0.3">
      <c r="A19" s="269" t="s">
        <v>194</v>
      </c>
      <c r="B19" s="288">
        <v>26.4</v>
      </c>
      <c r="C19" s="283">
        <v>31.4</v>
      </c>
      <c r="D19" s="283">
        <v>37</v>
      </c>
      <c r="E19" s="283">
        <v>22.5</v>
      </c>
      <c r="F19" s="283">
        <v>15.5</v>
      </c>
      <c r="G19" s="283">
        <v>171.3</v>
      </c>
      <c r="H19" s="95">
        <v>75</v>
      </c>
      <c r="I19" s="95">
        <v>15</v>
      </c>
      <c r="J19" s="283">
        <v>1007.6</v>
      </c>
      <c r="K19" s="283">
        <v>20.9</v>
      </c>
      <c r="L19" s="283">
        <v>6.1</v>
      </c>
      <c r="M19" s="283">
        <v>205.7</v>
      </c>
      <c r="N19" s="287"/>
      <c r="O19" s="283">
        <v>2.2000000000000002</v>
      </c>
      <c r="P19" s="283">
        <v>7.4</v>
      </c>
      <c r="Q19" s="285">
        <v>12.2</v>
      </c>
    </row>
    <row r="20" spans="1:17" ht="24" customHeight="1" x14ac:dyDescent="0.3">
      <c r="A20" s="269" t="s">
        <v>195</v>
      </c>
      <c r="B20" s="288">
        <v>21.5</v>
      </c>
      <c r="C20" s="283">
        <v>27</v>
      </c>
      <c r="D20" s="283">
        <v>30.4</v>
      </c>
      <c r="E20" s="283">
        <v>16.399999999999999</v>
      </c>
      <c r="F20" s="283">
        <v>9.1999999999999993</v>
      </c>
      <c r="G20" s="283">
        <v>97.5</v>
      </c>
      <c r="H20" s="95">
        <v>68</v>
      </c>
      <c r="I20" s="95">
        <v>16</v>
      </c>
      <c r="J20" s="283">
        <v>1012.9</v>
      </c>
      <c r="K20" s="283">
        <v>14.6</v>
      </c>
      <c r="L20" s="283">
        <v>4.8</v>
      </c>
      <c r="M20" s="283">
        <v>216</v>
      </c>
      <c r="N20" s="287"/>
      <c r="O20" s="283">
        <v>1.8</v>
      </c>
      <c r="P20" s="283">
        <v>7.5</v>
      </c>
      <c r="Q20" s="285">
        <v>12.9</v>
      </c>
    </row>
    <row r="21" spans="1:17" ht="24" customHeight="1" x14ac:dyDescent="0.3">
      <c r="A21" s="269" t="s">
        <v>243</v>
      </c>
      <c r="B21" s="288">
        <v>16.2</v>
      </c>
      <c r="C21" s="283">
        <v>21.2</v>
      </c>
      <c r="D21" s="283">
        <v>29.1</v>
      </c>
      <c r="E21" s="283">
        <v>12</v>
      </c>
      <c r="F21" s="283">
        <v>1.7</v>
      </c>
      <c r="G21" s="283">
        <v>54.3</v>
      </c>
      <c r="H21" s="95">
        <v>71</v>
      </c>
      <c r="I21" s="95">
        <v>17</v>
      </c>
      <c r="J21" s="283">
        <v>1020.3</v>
      </c>
      <c r="K21" s="283">
        <v>10.199999999999999</v>
      </c>
      <c r="L21" s="283">
        <v>5.8</v>
      </c>
      <c r="M21" s="283">
        <v>154.5</v>
      </c>
      <c r="N21" s="287"/>
      <c r="O21" s="283">
        <v>1.8</v>
      </c>
      <c r="P21" s="283">
        <v>8.1999999999999993</v>
      </c>
      <c r="Q21" s="285">
        <v>15.3</v>
      </c>
    </row>
    <row r="22" spans="1:17" ht="24" customHeight="1" x14ac:dyDescent="0.3">
      <c r="A22" s="269" t="s">
        <v>244</v>
      </c>
      <c r="B22" s="288">
        <v>7.8</v>
      </c>
      <c r="C22" s="283">
        <v>14.2</v>
      </c>
      <c r="D22" s="283">
        <v>22.2</v>
      </c>
      <c r="E22" s="283">
        <v>2.2999999999999998</v>
      </c>
      <c r="F22" s="283">
        <v>-3.5</v>
      </c>
      <c r="G22" s="283">
        <v>0.1</v>
      </c>
      <c r="H22" s="95">
        <v>53</v>
      </c>
      <c r="I22" s="95">
        <v>14</v>
      </c>
      <c r="J22" s="283">
        <v>1022.2</v>
      </c>
      <c r="K22" s="283">
        <v>-2.2999999999999998</v>
      </c>
      <c r="L22" s="283">
        <v>3.1</v>
      </c>
      <c r="M22" s="283">
        <v>224.8</v>
      </c>
      <c r="N22" s="287">
        <v>0.2</v>
      </c>
      <c r="O22" s="283">
        <v>2</v>
      </c>
      <c r="P22" s="283">
        <v>9.1</v>
      </c>
      <c r="Q22" s="284">
        <v>16.8</v>
      </c>
    </row>
    <row r="23" spans="1:17" ht="24" customHeight="1" x14ac:dyDescent="0.3">
      <c r="A23" s="275" t="s">
        <v>245</v>
      </c>
      <c r="B23" s="289">
        <v>0.7</v>
      </c>
      <c r="C23" s="290">
        <v>5.8</v>
      </c>
      <c r="D23" s="290">
        <v>12.8</v>
      </c>
      <c r="E23" s="290">
        <v>-4</v>
      </c>
      <c r="F23" s="290">
        <v>-10.199999999999999</v>
      </c>
      <c r="G23" s="290">
        <v>11</v>
      </c>
      <c r="H23" s="99">
        <v>46</v>
      </c>
      <c r="I23" s="99">
        <v>7</v>
      </c>
      <c r="J23" s="290">
        <v>1025</v>
      </c>
      <c r="K23" s="290">
        <v>-10.6</v>
      </c>
      <c r="L23" s="290">
        <v>2.9</v>
      </c>
      <c r="M23" s="340">
        <v>226.1</v>
      </c>
      <c r="N23" s="291"/>
      <c r="O23" s="290">
        <v>2.6</v>
      </c>
      <c r="P23" s="290">
        <v>8.8000000000000007</v>
      </c>
      <c r="Q23" s="292">
        <v>15.2</v>
      </c>
    </row>
    <row r="24" spans="1:17" x14ac:dyDescent="0.3">
      <c r="A24" s="293" t="s">
        <v>270</v>
      </c>
      <c r="B24" s="294"/>
      <c r="C24" s="295"/>
      <c r="D24" s="295"/>
      <c r="E24" s="295"/>
      <c r="F24" s="295"/>
      <c r="G24" s="295"/>
      <c r="H24" s="295"/>
      <c r="I24" s="293"/>
      <c r="J24" s="293"/>
      <c r="K24" s="293"/>
      <c r="L24" s="293"/>
      <c r="M24" s="295"/>
      <c r="N24" s="293"/>
      <c r="O24" s="295"/>
      <c r="P24" s="293"/>
      <c r="Q24" s="3"/>
    </row>
    <row r="25" spans="1:17" x14ac:dyDescent="0.15">
      <c r="A25" s="296" t="s">
        <v>271</v>
      </c>
      <c r="B25" s="297"/>
      <c r="C25" s="297"/>
      <c r="D25" s="297"/>
      <c r="E25" s="297"/>
      <c r="F25" s="297"/>
      <c r="G25" s="297"/>
      <c r="H25" s="297"/>
      <c r="I25" s="87"/>
      <c r="J25" s="297"/>
      <c r="K25" s="297"/>
      <c r="L25" s="297"/>
      <c r="M25" s="297"/>
      <c r="N25" s="297"/>
      <c r="O25" s="297"/>
      <c r="P25" s="297"/>
      <c r="Q25" s="298"/>
    </row>
    <row r="26" spans="1:17" x14ac:dyDescent="0.3">
      <c r="A26" s="299" t="s">
        <v>272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1"/>
    </row>
    <row r="27" spans="1:17" x14ac:dyDescent="0.3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1"/>
    </row>
  </sheetData>
  <mergeCells count="11">
    <mergeCell ref="O3:Q3"/>
    <mergeCell ref="J3:J4"/>
    <mergeCell ref="A3:A4"/>
    <mergeCell ref="B3:F3"/>
    <mergeCell ref="G3:G4"/>
    <mergeCell ref="H3:I3"/>
    <mergeCell ref="B1:C1"/>
    <mergeCell ref="K3:K4"/>
    <mergeCell ref="L3:L4"/>
    <mergeCell ref="M3:M4"/>
    <mergeCell ref="N3:N4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B1" sqref="B1"/>
    </sheetView>
  </sheetViews>
  <sheetFormatPr defaultRowHeight="16.5" x14ac:dyDescent="0.3"/>
  <cols>
    <col min="1" max="5" width="10.625" customWidth="1"/>
    <col min="6" max="6" width="19.5" customWidth="1"/>
    <col min="7" max="7" width="15.75" customWidth="1"/>
    <col min="8" max="15" width="10.625" customWidth="1"/>
  </cols>
  <sheetData>
    <row r="1" spans="1:15" ht="18.75" x14ac:dyDescent="0.3">
      <c r="B1" s="2" t="s">
        <v>273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8"/>
    </row>
    <row r="2" spans="1:15" x14ac:dyDescent="0.3">
      <c r="A2" s="3"/>
      <c r="B2" s="25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58"/>
    </row>
    <row r="3" spans="1:15" x14ac:dyDescent="0.3">
      <c r="A3" s="3"/>
      <c r="B3" s="258"/>
      <c r="C3" s="3"/>
      <c r="D3" s="259" t="s">
        <v>120</v>
      </c>
      <c r="E3" s="259" t="s">
        <v>3</v>
      </c>
      <c r="F3" s="259" t="s">
        <v>3</v>
      </c>
      <c r="G3" s="3"/>
      <c r="H3" s="3"/>
      <c r="I3" s="3"/>
      <c r="J3" s="3"/>
      <c r="K3" s="3"/>
      <c r="L3" s="3"/>
      <c r="M3" s="3"/>
      <c r="N3" s="3"/>
      <c r="O3" s="258"/>
    </row>
    <row r="4" spans="1:15" ht="24" customHeight="1" x14ac:dyDescent="0.3">
      <c r="A4" s="514" t="s">
        <v>274</v>
      </c>
      <c r="B4" s="515" t="s">
        <v>275</v>
      </c>
      <c r="C4" s="513" t="s">
        <v>276</v>
      </c>
      <c r="D4" s="513"/>
      <c r="E4" s="513"/>
      <c r="F4" s="513"/>
      <c r="G4" s="570" t="s">
        <v>277</v>
      </c>
      <c r="H4" s="515" t="s">
        <v>278</v>
      </c>
      <c r="I4" s="515"/>
      <c r="J4" s="515"/>
      <c r="K4" s="515"/>
      <c r="L4" s="341" t="s">
        <v>279</v>
      </c>
      <c r="M4" s="355"/>
      <c r="N4" s="537" t="s">
        <v>280</v>
      </c>
      <c r="O4" s="538"/>
    </row>
    <row r="5" spans="1:15" ht="24" customHeight="1" x14ac:dyDescent="0.3">
      <c r="A5" s="514"/>
      <c r="B5" s="515"/>
      <c r="C5" s="571" t="s">
        <v>281</v>
      </c>
      <c r="D5" s="17"/>
      <c r="E5" s="571" t="s">
        <v>282</v>
      </c>
      <c r="F5" s="16"/>
      <c r="G5" s="570"/>
      <c r="H5" s="517" t="s">
        <v>283</v>
      </c>
      <c r="I5" s="17"/>
      <c r="J5" s="517" t="s">
        <v>264</v>
      </c>
      <c r="K5" s="17"/>
      <c r="L5" s="494" t="s">
        <v>284</v>
      </c>
      <c r="M5" s="515" t="s">
        <v>285</v>
      </c>
      <c r="N5" s="494" t="s">
        <v>286</v>
      </c>
      <c r="O5" s="517" t="s">
        <v>285</v>
      </c>
    </row>
    <row r="6" spans="1:15" ht="24" customHeight="1" x14ac:dyDescent="0.3">
      <c r="A6" s="514"/>
      <c r="B6" s="515"/>
      <c r="C6" s="563"/>
      <c r="D6" s="349" t="s">
        <v>285</v>
      </c>
      <c r="E6" s="563"/>
      <c r="F6" s="351" t="s">
        <v>285</v>
      </c>
      <c r="G6" s="570"/>
      <c r="H6" s="515"/>
      <c r="I6" s="349" t="s">
        <v>285</v>
      </c>
      <c r="J6" s="515"/>
      <c r="K6" s="349" t="s">
        <v>285</v>
      </c>
      <c r="L6" s="495"/>
      <c r="M6" s="515"/>
      <c r="N6" s="495"/>
      <c r="O6" s="517"/>
    </row>
    <row r="7" spans="1:15" ht="24" customHeight="1" x14ac:dyDescent="0.3">
      <c r="A7" s="302" t="s">
        <v>287</v>
      </c>
      <c r="B7" s="294" t="s">
        <v>288</v>
      </c>
      <c r="C7" s="303">
        <v>134</v>
      </c>
      <c r="D7" s="303">
        <v>1994</v>
      </c>
      <c r="E7" s="303">
        <v>45</v>
      </c>
      <c r="F7" s="303">
        <v>1937</v>
      </c>
      <c r="G7" s="304" t="s">
        <v>289</v>
      </c>
      <c r="H7" s="305">
        <v>40</v>
      </c>
      <c r="I7" s="306" t="s">
        <v>290</v>
      </c>
      <c r="J7" s="307">
        <v>-20.2</v>
      </c>
      <c r="K7" s="306" t="s">
        <v>291</v>
      </c>
      <c r="L7" s="307">
        <v>225.8</v>
      </c>
      <c r="M7" s="308" t="s">
        <v>292</v>
      </c>
      <c r="N7" s="309">
        <v>51</v>
      </c>
      <c r="O7" s="308" t="s">
        <v>293</v>
      </c>
    </row>
    <row r="8" spans="1:15" ht="24" customHeight="1" x14ac:dyDescent="0.3">
      <c r="A8" s="310"/>
      <c r="B8" s="294"/>
      <c r="C8" s="303"/>
      <c r="D8" s="303"/>
      <c r="E8" s="303"/>
      <c r="F8" s="303"/>
      <c r="G8" s="311"/>
      <c r="H8" s="312"/>
      <c r="I8" s="313"/>
      <c r="J8" s="314"/>
      <c r="K8" s="313"/>
      <c r="L8" s="314"/>
      <c r="M8" s="315"/>
      <c r="N8" s="316"/>
      <c r="O8" s="315" t="s">
        <v>3</v>
      </c>
    </row>
    <row r="9" spans="1:15" ht="24" customHeight="1" x14ac:dyDescent="0.3">
      <c r="A9" s="317" t="s">
        <v>294</v>
      </c>
      <c r="B9" s="294" t="s">
        <v>288</v>
      </c>
      <c r="C9" s="303">
        <v>201</v>
      </c>
      <c r="D9" s="303">
        <v>1931</v>
      </c>
      <c r="E9" s="303">
        <v>68</v>
      </c>
      <c r="F9" s="303">
        <v>2001</v>
      </c>
      <c r="G9" s="311" t="s">
        <v>295</v>
      </c>
      <c r="H9" s="312">
        <v>37.799999999999997</v>
      </c>
      <c r="I9" s="313" t="s">
        <v>296</v>
      </c>
      <c r="J9" s="314">
        <v>-11.3</v>
      </c>
      <c r="K9" s="313" t="s">
        <v>297</v>
      </c>
      <c r="L9" s="314">
        <v>80.099999999999994</v>
      </c>
      <c r="M9" s="315" t="s">
        <v>298</v>
      </c>
      <c r="N9" s="316">
        <v>4</v>
      </c>
      <c r="O9" s="315" t="s">
        <v>299</v>
      </c>
    </row>
    <row r="10" spans="1:15" ht="24" customHeight="1" x14ac:dyDescent="0.3">
      <c r="A10" s="310"/>
      <c r="B10" s="294"/>
      <c r="C10" s="303"/>
      <c r="D10" s="303"/>
      <c r="E10" s="303"/>
      <c r="F10" s="303"/>
      <c r="G10" s="311"/>
      <c r="H10" s="312"/>
      <c r="I10" s="313"/>
      <c r="J10" s="314"/>
      <c r="K10" s="313"/>
      <c r="L10" s="314"/>
      <c r="M10" s="315"/>
      <c r="N10" s="316"/>
      <c r="O10" s="315" t="s">
        <v>3</v>
      </c>
    </row>
    <row r="11" spans="1:15" ht="24" customHeight="1" x14ac:dyDescent="0.3">
      <c r="A11" s="317" t="s">
        <v>300</v>
      </c>
      <c r="B11" s="294" t="s">
        <v>288</v>
      </c>
      <c r="C11" s="303">
        <v>120</v>
      </c>
      <c r="D11" s="303">
        <v>1925</v>
      </c>
      <c r="E11" s="303">
        <v>72</v>
      </c>
      <c r="F11" s="318" t="s">
        <v>301</v>
      </c>
      <c r="G11" s="311" t="s">
        <v>302</v>
      </c>
      <c r="H11" s="312">
        <v>39</v>
      </c>
      <c r="I11" s="313" t="s">
        <v>303</v>
      </c>
      <c r="J11" s="314">
        <v>-18.600000000000001</v>
      </c>
      <c r="K11" s="313" t="s">
        <v>304</v>
      </c>
      <c r="L11" s="314">
        <v>131.5</v>
      </c>
      <c r="M11" s="315" t="s">
        <v>305</v>
      </c>
      <c r="N11" s="316">
        <v>10.5</v>
      </c>
      <c r="O11" s="315" t="s">
        <v>306</v>
      </c>
    </row>
    <row r="12" spans="1:15" ht="24" customHeight="1" x14ac:dyDescent="0.3">
      <c r="A12" s="310"/>
      <c r="B12" s="294"/>
      <c r="C12" s="303"/>
      <c r="D12" s="303"/>
      <c r="E12" s="303"/>
      <c r="F12" s="303"/>
      <c r="G12" s="311"/>
      <c r="H12" s="312"/>
      <c r="I12" s="313"/>
      <c r="J12" s="314"/>
      <c r="K12" s="313"/>
      <c r="L12" s="314"/>
      <c r="M12" s="315"/>
      <c r="N12" s="316"/>
      <c r="O12" s="315" t="s">
        <v>3</v>
      </c>
    </row>
    <row r="13" spans="1:15" ht="24" customHeight="1" x14ac:dyDescent="0.3">
      <c r="A13" s="317" t="s">
        <v>307</v>
      </c>
      <c r="B13" s="294" t="s">
        <v>308</v>
      </c>
      <c r="C13" s="319" t="s">
        <v>309</v>
      </c>
      <c r="D13" s="303">
        <v>1933</v>
      </c>
      <c r="E13" s="303">
        <v>512.5</v>
      </c>
      <c r="F13" s="303">
        <v>1907</v>
      </c>
      <c r="G13" s="311" t="s">
        <v>310</v>
      </c>
      <c r="H13" s="312">
        <v>39.200000000000003</v>
      </c>
      <c r="I13" s="313" t="s">
        <v>311</v>
      </c>
      <c r="J13" s="314">
        <v>-20.2</v>
      </c>
      <c r="K13" s="313" t="s">
        <v>291</v>
      </c>
      <c r="L13" s="314">
        <v>142.19999999999999</v>
      </c>
      <c r="M13" s="315" t="s">
        <v>312</v>
      </c>
      <c r="N13" s="316">
        <v>25.8</v>
      </c>
      <c r="O13" s="315" t="s">
        <v>313</v>
      </c>
    </row>
    <row r="14" spans="1:15" ht="24" customHeight="1" x14ac:dyDescent="0.3">
      <c r="A14" s="310"/>
      <c r="B14" s="294"/>
      <c r="C14" s="303"/>
      <c r="D14" s="303"/>
      <c r="E14" s="303"/>
      <c r="F14" s="303"/>
      <c r="G14" s="311"/>
      <c r="H14" s="312"/>
      <c r="I14" s="313"/>
      <c r="J14" s="314"/>
      <c r="K14" s="313"/>
      <c r="L14" s="314"/>
      <c r="M14" s="315" t="s">
        <v>3</v>
      </c>
      <c r="N14" s="316"/>
      <c r="O14" s="315" t="s">
        <v>120</v>
      </c>
    </row>
    <row r="15" spans="1:15" ht="24" customHeight="1" x14ac:dyDescent="0.3">
      <c r="A15" s="317" t="s">
        <v>239</v>
      </c>
      <c r="B15" s="294" t="s">
        <v>288</v>
      </c>
      <c r="C15" s="303">
        <v>28</v>
      </c>
      <c r="D15" s="303">
        <v>1933</v>
      </c>
      <c r="E15" s="303">
        <v>5</v>
      </c>
      <c r="F15" s="303">
        <v>2009</v>
      </c>
      <c r="G15" s="311" t="s">
        <v>314</v>
      </c>
      <c r="H15" s="312">
        <v>39.6</v>
      </c>
      <c r="I15" s="313" t="s">
        <v>315</v>
      </c>
      <c r="J15" s="314">
        <v>-16.399999999999999</v>
      </c>
      <c r="K15" s="313" t="s">
        <v>316</v>
      </c>
      <c r="L15" s="314">
        <v>123.5</v>
      </c>
      <c r="M15" s="315" t="s">
        <v>317</v>
      </c>
      <c r="N15" s="316">
        <v>25.5</v>
      </c>
      <c r="O15" s="315" t="s">
        <v>318</v>
      </c>
    </row>
    <row r="16" spans="1:15" ht="24" customHeight="1" x14ac:dyDescent="0.3">
      <c r="A16" s="310"/>
      <c r="B16" s="294"/>
      <c r="C16" s="320" t="s">
        <v>3</v>
      </c>
      <c r="D16" s="303">
        <v>1969</v>
      </c>
      <c r="E16" s="303"/>
      <c r="F16" s="303"/>
      <c r="G16" s="311"/>
      <c r="H16" s="312"/>
      <c r="I16" s="313"/>
      <c r="J16" s="314"/>
      <c r="K16" s="313"/>
      <c r="L16" s="314"/>
      <c r="M16" s="315" t="s">
        <v>3</v>
      </c>
      <c r="N16" s="316"/>
      <c r="O16" s="321" t="s">
        <v>3</v>
      </c>
    </row>
    <row r="17" spans="1:15" ht="24" customHeight="1" x14ac:dyDescent="0.3">
      <c r="A17" s="317" t="s">
        <v>319</v>
      </c>
      <c r="B17" s="294" t="s">
        <v>288</v>
      </c>
      <c r="C17" s="303">
        <v>134</v>
      </c>
      <c r="D17" s="303">
        <v>1934</v>
      </c>
      <c r="E17" s="303">
        <v>17</v>
      </c>
      <c r="F17" s="303">
        <v>1977</v>
      </c>
      <c r="G17" s="311" t="s">
        <v>320</v>
      </c>
      <c r="H17" s="312">
        <v>40</v>
      </c>
      <c r="I17" s="313" t="s">
        <v>290</v>
      </c>
      <c r="J17" s="314">
        <v>-14.9</v>
      </c>
      <c r="K17" s="313" t="s">
        <v>321</v>
      </c>
      <c r="L17" s="314">
        <v>203.2</v>
      </c>
      <c r="M17" s="315" t="s">
        <v>322</v>
      </c>
      <c r="N17" s="316">
        <v>9.5</v>
      </c>
      <c r="O17" s="315" t="s">
        <v>323</v>
      </c>
    </row>
    <row r="18" spans="1:15" ht="24" customHeight="1" x14ac:dyDescent="0.3">
      <c r="A18" s="310"/>
      <c r="B18" s="294"/>
      <c r="C18" s="303"/>
      <c r="D18" s="303"/>
      <c r="E18" s="303"/>
      <c r="F18" s="303"/>
      <c r="G18" s="311"/>
      <c r="H18" s="312"/>
      <c r="I18" s="313"/>
      <c r="J18" s="314"/>
      <c r="K18" s="313"/>
      <c r="L18" s="314"/>
      <c r="M18" s="315"/>
      <c r="N18" s="316"/>
      <c r="O18" s="315" t="s">
        <v>3</v>
      </c>
    </row>
    <row r="19" spans="1:15" ht="24" customHeight="1" x14ac:dyDescent="0.3">
      <c r="A19" s="317" t="s">
        <v>324</v>
      </c>
      <c r="B19" s="294" t="s">
        <v>288</v>
      </c>
      <c r="C19" s="303">
        <v>128</v>
      </c>
      <c r="D19" s="303">
        <v>1917</v>
      </c>
      <c r="E19" s="322">
        <v>0</v>
      </c>
      <c r="F19" s="318" t="s">
        <v>325</v>
      </c>
      <c r="G19" s="311" t="s">
        <v>326</v>
      </c>
      <c r="H19" s="312">
        <v>38.799999999999997</v>
      </c>
      <c r="I19" s="313" t="s">
        <v>327</v>
      </c>
      <c r="J19" s="314">
        <v>-17.600000000000001</v>
      </c>
      <c r="K19" s="313" t="s">
        <v>328</v>
      </c>
      <c r="L19" s="314">
        <v>107.5</v>
      </c>
      <c r="M19" s="315" t="s">
        <v>329</v>
      </c>
      <c r="N19" s="316">
        <v>51</v>
      </c>
      <c r="O19" s="315" t="s">
        <v>293</v>
      </c>
    </row>
    <row r="20" spans="1:15" ht="24" customHeight="1" x14ac:dyDescent="0.3">
      <c r="A20" s="310"/>
      <c r="B20" s="294"/>
      <c r="C20" s="303"/>
      <c r="D20" s="303"/>
      <c r="E20" s="303"/>
      <c r="F20" s="318" t="s">
        <v>330</v>
      </c>
      <c r="G20" s="311"/>
      <c r="H20" s="312"/>
      <c r="I20" s="313"/>
      <c r="J20" s="314"/>
      <c r="K20" s="313"/>
      <c r="L20" s="314"/>
      <c r="M20" s="315" t="s">
        <v>3</v>
      </c>
      <c r="N20" s="316"/>
      <c r="O20" s="315" t="s">
        <v>3</v>
      </c>
    </row>
    <row r="21" spans="1:15" ht="24" customHeight="1" x14ac:dyDescent="0.3">
      <c r="A21" s="310"/>
      <c r="B21" s="294"/>
      <c r="C21" s="303"/>
      <c r="D21" s="303"/>
      <c r="E21" s="303"/>
      <c r="F21" s="318" t="s">
        <v>331</v>
      </c>
      <c r="G21" s="323" t="s">
        <v>332</v>
      </c>
      <c r="H21" s="312">
        <v>38.700000000000003</v>
      </c>
      <c r="I21" s="313" t="s">
        <v>333</v>
      </c>
      <c r="J21" s="314">
        <v>-15.4</v>
      </c>
      <c r="K21" s="313" t="s">
        <v>334</v>
      </c>
      <c r="L21" s="324">
        <v>170</v>
      </c>
      <c r="M21" s="315" t="s">
        <v>335</v>
      </c>
      <c r="N21" s="316">
        <v>21.5</v>
      </c>
      <c r="O21" s="315" t="s">
        <v>336</v>
      </c>
    </row>
    <row r="22" spans="1:15" ht="24" customHeight="1" x14ac:dyDescent="0.3">
      <c r="A22" s="310"/>
      <c r="B22" s="294"/>
      <c r="C22" s="303"/>
      <c r="D22" s="303"/>
      <c r="E22" s="303"/>
      <c r="F22" s="318" t="s">
        <v>337</v>
      </c>
      <c r="G22" s="323"/>
      <c r="H22" s="312"/>
      <c r="I22" s="313"/>
      <c r="J22" s="314"/>
      <c r="K22" s="313"/>
      <c r="L22" s="324"/>
      <c r="M22" s="315"/>
      <c r="N22" s="316"/>
      <c r="O22" s="315"/>
    </row>
    <row r="23" spans="1:15" ht="24" customHeight="1" x14ac:dyDescent="0.3">
      <c r="A23" s="310"/>
      <c r="B23" s="294"/>
      <c r="C23" s="303"/>
      <c r="D23" s="303"/>
      <c r="E23" s="303"/>
      <c r="F23" s="303"/>
      <c r="G23" s="323"/>
      <c r="H23" s="312"/>
      <c r="I23" s="313"/>
      <c r="J23" s="314"/>
      <c r="K23" s="313"/>
      <c r="L23" s="314"/>
      <c r="M23" s="315" t="s">
        <v>3</v>
      </c>
      <c r="N23" s="316"/>
      <c r="O23" s="315" t="s">
        <v>3</v>
      </c>
    </row>
    <row r="24" spans="1:15" ht="24" customHeight="1" x14ac:dyDescent="0.3">
      <c r="A24" s="317" t="s">
        <v>338</v>
      </c>
      <c r="B24" s="294" t="s">
        <v>339</v>
      </c>
      <c r="C24" s="303">
        <v>40</v>
      </c>
      <c r="D24" s="303">
        <v>1942</v>
      </c>
      <c r="E24" s="303">
        <v>-20.2</v>
      </c>
      <c r="F24" s="303">
        <v>1923</v>
      </c>
      <c r="G24" s="323" t="s">
        <v>332</v>
      </c>
      <c r="H24" s="312">
        <v>38.700000000000003</v>
      </c>
      <c r="I24" s="313" t="s">
        <v>333</v>
      </c>
      <c r="J24" s="314">
        <v>-15.4</v>
      </c>
      <c r="K24" s="313" t="s">
        <v>334</v>
      </c>
      <c r="L24" s="324">
        <v>170</v>
      </c>
      <c r="M24" s="315" t="s">
        <v>335</v>
      </c>
      <c r="N24" s="316">
        <v>21.5</v>
      </c>
      <c r="O24" s="315" t="s">
        <v>336</v>
      </c>
    </row>
    <row r="25" spans="1:15" ht="24" customHeight="1" x14ac:dyDescent="0.3">
      <c r="A25" s="310"/>
      <c r="B25" s="294"/>
      <c r="C25" s="303"/>
      <c r="D25" s="303"/>
      <c r="E25" s="303"/>
      <c r="F25" s="303"/>
      <c r="G25" s="311"/>
      <c r="H25" s="312"/>
      <c r="I25" s="313"/>
      <c r="J25" s="314"/>
      <c r="K25" s="313"/>
      <c r="L25" s="314"/>
      <c r="M25" s="315" t="s">
        <v>3</v>
      </c>
      <c r="N25" s="316"/>
      <c r="O25" s="315" t="s">
        <v>3</v>
      </c>
    </row>
    <row r="26" spans="1:15" ht="24" customHeight="1" x14ac:dyDescent="0.3">
      <c r="A26" s="317" t="s">
        <v>340</v>
      </c>
      <c r="B26" s="294" t="s">
        <v>341</v>
      </c>
      <c r="C26" s="325">
        <v>51</v>
      </c>
      <c r="D26" s="303">
        <v>1953</v>
      </c>
      <c r="E26" s="322">
        <v>0</v>
      </c>
      <c r="F26" s="318" t="s">
        <v>342</v>
      </c>
      <c r="G26" s="311" t="s">
        <v>343</v>
      </c>
      <c r="H26" s="312">
        <v>38.1</v>
      </c>
      <c r="I26" s="313" t="s">
        <v>344</v>
      </c>
      <c r="J26" s="314">
        <v>-13.2</v>
      </c>
      <c r="K26" s="313" t="s">
        <v>345</v>
      </c>
      <c r="L26" s="314">
        <v>210.1</v>
      </c>
      <c r="M26" s="315" t="s">
        <v>346</v>
      </c>
      <c r="N26" s="316">
        <v>10.8</v>
      </c>
      <c r="O26" s="315" t="s">
        <v>347</v>
      </c>
    </row>
    <row r="27" spans="1:15" ht="24" customHeight="1" x14ac:dyDescent="0.3">
      <c r="A27" s="310"/>
      <c r="B27" s="294"/>
      <c r="C27" s="303"/>
      <c r="D27" s="303"/>
      <c r="E27" s="303"/>
      <c r="F27" s="303"/>
      <c r="G27" s="311"/>
      <c r="H27" s="312"/>
      <c r="I27" s="313"/>
      <c r="J27" s="314"/>
      <c r="K27" s="313"/>
      <c r="L27" s="314"/>
      <c r="M27" s="315" t="s">
        <v>3</v>
      </c>
      <c r="N27" s="316"/>
      <c r="O27" s="315" t="s">
        <v>3</v>
      </c>
    </row>
    <row r="28" spans="1:15" ht="24" customHeight="1" x14ac:dyDescent="0.3">
      <c r="A28" s="317" t="s">
        <v>267</v>
      </c>
      <c r="B28" s="294" t="s">
        <v>348</v>
      </c>
      <c r="C28" s="303">
        <v>25.3</v>
      </c>
      <c r="D28" s="303">
        <v>1959</v>
      </c>
      <c r="E28" s="303">
        <v>5.3</v>
      </c>
      <c r="F28" s="303">
        <v>2013</v>
      </c>
      <c r="G28" s="311" t="s">
        <v>349</v>
      </c>
      <c r="H28" s="312">
        <v>39.4</v>
      </c>
      <c r="I28" s="313" t="s">
        <v>350</v>
      </c>
      <c r="J28" s="314">
        <v>-12.4</v>
      </c>
      <c r="K28" s="313" t="s">
        <v>351</v>
      </c>
      <c r="L28" s="314">
        <v>225.8</v>
      </c>
      <c r="M28" s="315" t="s">
        <v>292</v>
      </c>
      <c r="N28" s="316">
        <v>17</v>
      </c>
      <c r="O28" s="315" t="s">
        <v>352</v>
      </c>
    </row>
    <row r="29" spans="1:15" ht="24" customHeight="1" x14ac:dyDescent="0.3">
      <c r="A29" s="310"/>
      <c r="B29" s="294"/>
      <c r="C29" s="303"/>
      <c r="D29" s="303"/>
      <c r="E29" s="303"/>
      <c r="F29" s="303"/>
      <c r="G29" s="323"/>
      <c r="H29" s="326"/>
      <c r="I29" s="313"/>
      <c r="J29" s="314"/>
      <c r="K29" s="313"/>
      <c r="L29" s="314"/>
      <c r="M29" s="315" t="s">
        <v>3</v>
      </c>
      <c r="N29" s="327"/>
      <c r="O29" s="315"/>
    </row>
    <row r="30" spans="1:15" ht="24" customHeight="1" x14ac:dyDescent="0.3">
      <c r="A30" s="317" t="s">
        <v>257</v>
      </c>
      <c r="B30" s="294" t="s">
        <v>353</v>
      </c>
      <c r="C30" s="328">
        <v>2848.8</v>
      </c>
      <c r="D30" s="329" t="s">
        <v>354</v>
      </c>
      <c r="E30" s="328">
        <v>2023.3</v>
      </c>
      <c r="F30" s="330">
        <v>1998</v>
      </c>
      <c r="G30" s="366" t="s">
        <v>406</v>
      </c>
      <c r="H30" s="384">
        <v>37.200000000000003</v>
      </c>
      <c r="I30" s="572" t="s">
        <v>407</v>
      </c>
      <c r="J30" s="451">
        <v>-11.8</v>
      </c>
      <c r="K30" s="572" t="s">
        <v>408</v>
      </c>
      <c r="L30" s="573">
        <v>187</v>
      </c>
      <c r="M30" s="396" t="s">
        <v>409</v>
      </c>
      <c r="N30" s="384">
        <v>9.5</v>
      </c>
      <c r="O30" s="396" t="s">
        <v>410</v>
      </c>
    </row>
    <row r="31" spans="1:15" ht="24" customHeight="1" x14ac:dyDescent="0.3">
      <c r="A31" s="317"/>
      <c r="B31" s="294"/>
      <c r="C31" s="331"/>
      <c r="D31" s="331"/>
      <c r="E31" s="331"/>
      <c r="F31" s="332"/>
      <c r="G31" s="323"/>
      <c r="H31" s="326"/>
      <c r="I31" s="313"/>
      <c r="J31" s="314"/>
      <c r="K31" s="313"/>
      <c r="L31" s="314"/>
      <c r="M31" s="315" t="s">
        <v>3</v>
      </c>
      <c r="N31" s="327"/>
      <c r="O31" s="315"/>
    </row>
    <row r="32" spans="1:15" ht="24" customHeight="1" x14ac:dyDescent="0.3">
      <c r="A32" s="333"/>
      <c r="B32" s="334"/>
      <c r="C32" s="335"/>
      <c r="D32" s="335"/>
      <c r="E32" s="335"/>
      <c r="F32" s="335"/>
      <c r="G32" s="148" t="s">
        <v>411</v>
      </c>
      <c r="H32" s="432">
        <v>38.4</v>
      </c>
      <c r="I32" s="574" t="s">
        <v>412</v>
      </c>
      <c r="J32" s="575">
        <v>-13.1</v>
      </c>
      <c r="K32" s="574" t="s">
        <v>413</v>
      </c>
      <c r="L32" s="575">
        <v>168</v>
      </c>
      <c r="M32" s="576" t="s">
        <v>414</v>
      </c>
      <c r="N32" s="577">
        <v>12.5</v>
      </c>
      <c r="O32" s="576" t="s">
        <v>415</v>
      </c>
    </row>
    <row r="33" spans="1:15" x14ac:dyDescent="0.3">
      <c r="A33" s="262" t="s">
        <v>228</v>
      </c>
      <c r="B33" s="25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58"/>
    </row>
  </sheetData>
  <mergeCells count="14">
    <mergeCell ref="L5:L6"/>
    <mergeCell ref="M5:M6"/>
    <mergeCell ref="N5:N6"/>
    <mergeCell ref="O5:O6"/>
    <mergeCell ref="A4:A6"/>
    <mergeCell ref="B4:B6"/>
    <mergeCell ref="C4:F4"/>
    <mergeCell ref="G4:G6"/>
    <mergeCell ref="H4:K4"/>
    <mergeCell ref="N4:O4"/>
    <mergeCell ref="C5:C6"/>
    <mergeCell ref="E5:E6"/>
    <mergeCell ref="H5:H6"/>
    <mergeCell ref="J5:J6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B1" sqref="B1"/>
    </sheetView>
  </sheetViews>
  <sheetFormatPr defaultRowHeight="16.5" x14ac:dyDescent="0.3"/>
  <cols>
    <col min="1" max="14" width="10.625" customWidth="1"/>
    <col min="15" max="15" width="20.625" customWidth="1"/>
    <col min="16" max="17" width="18.75" customWidth="1"/>
  </cols>
  <sheetData>
    <row r="1" spans="1:15" ht="18.75" x14ac:dyDescent="0.3">
      <c r="B1" s="235" t="s">
        <v>67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15">
      <c r="A3" s="46" t="s">
        <v>68</v>
      </c>
      <c r="B3" s="46"/>
      <c r="C3" s="12" t="s">
        <v>3</v>
      </c>
      <c r="D3" s="12" t="s">
        <v>3</v>
      </c>
      <c r="E3" s="12" t="s">
        <v>3</v>
      </c>
      <c r="F3" s="12"/>
      <c r="G3" s="12"/>
      <c r="H3" s="46"/>
      <c r="I3" s="46"/>
      <c r="J3" s="81"/>
      <c r="K3" s="81"/>
      <c r="L3" s="46"/>
      <c r="M3" s="8"/>
      <c r="N3" s="46"/>
      <c r="O3" s="46"/>
    </row>
    <row r="4" spans="1:15" ht="24" customHeight="1" x14ac:dyDescent="0.3">
      <c r="A4" s="510" t="s">
        <v>69</v>
      </c>
      <c r="B4" s="343" t="s">
        <v>70</v>
      </c>
      <c r="C4" s="353"/>
      <c r="D4" s="513" t="s">
        <v>71</v>
      </c>
      <c r="E4" s="514"/>
      <c r="F4" s="513" t="s">
        <v>72</v>
      </c>
      <c r="G4" s="513"/>
      <c r="H4" s="513"/>
      <c r="I4" s="514"/>
      <c r="J4" s="513" t="s">
        <v>73</v>
      </c>
      <c r="K4" s="513"/>
      <c r="L4" s="515" t="s">
        <v>74</v>
      </c>
      <c r="M4" s="513" t="s">
        <v>75</v>
      </c>
      <c r="N4" s="513"/>
      <c r="O4" s="356"/>
    </row>
    <row r="5" spans="1:15" ht="24" customHeight="1" x14ac:dyDescent="0.3">
      <c r="A5" s="511"/>
      <c r="B5" s="83"/>
      <c r="C5" s="502" t="s">
        <v>76</v>
      </c>
      <c r="D5" s="515" t="s">
        <v>77</v>
      </c>
      <c r="E5" s="515" t="s">
        <v>78</v>
      </c>
      <c r="F5" s="515" t="s">
        <v>79</v>
      </c>
      <c r="G5" s="515" t="s">
        <v>80</v>
      </c>
      <c r="H5" s="516" t="s">
        <v>81</v>
      </c>
      <c r="I5" s="516"/>
      <c r="J5" s="515" t="s">
        <v>82</v>
      </c>
      <c r="K5" s="350" t="s">
        <v>83</v>
      </c>
      <c r="L5" s="515"/>
      <c r="M5" s="515" t="s">
        <v>71</v>
      </c>
      <c r="N5" s="517" t="s">
        <v>84</v>
      </c>
      <c r="O5" s="47"/>
    </row>
    <row r="6" spans="1:15" ht="24" customHeight="1" x14ac:dyDescent="0.3">
      <c r="A6" s="512"/>
      <c r="B6" s="84"/>
      <c r="C6" s="504"/>
      <c r="D6" s="515"/>
      <c r="E6" s="515"/>
      <c r="F6" s="515"/>
      <c r="G6" s="515"/>
      <c r="H6" s="349" t="s">
        <v>85</v>
      </c>
      <c r="I6" s="349" t="s">
        <v>86</v>
      </c>
      <c r="J6" s="515"/>
      <c r="K6" s="349" t="s">
        <v>85</v>
      </c>
      <c r="L6" s="515"/>
      <c r="M6" s="515"/>
      <c r="N6" s="517"/>
      <c r="O6" s="47"/>
    </row>
    <row r="7" spans="1:15" ht="24" customHeight="1" x14ac:dyDescent="0.3">
      <c r="A7" s="85" t="s">
        <v>87</v>
      </c>
      <c r="B7" s="86">
        <v>883.63242100000002</v>
      </c>
      <c r="C7" s="87">
        <v>100</v>
      </c>
      <c r="D7" s="88">
        <v>7</v>
      </c>
      <c r="E7" s="88">
        <v>1</v>
      </c>
      <c r="F7" s="88">
        <v>3</v>
      </c>
      <c r="G7" s="88">
        <v>6</v>
      </c>
      <c r="H7" s="88">
        <v>130</v>
      </c>
      <c r="I7" s="88">
        <v>195</v>
      </c>
      <c r="J7" s="89">
        <v>3240</v>
      </c>
      <c r="K7" s="88">
        <v>255</v>
      </c>
      <c r="L7" s="89">
        <v>23014</v>
      </c>
      <c r="M7" s="90">
        <v>0</v>
      </c>
      <c r="N7" s="90">
        <v>2</v>
      </c>
      <c r="O7" s="47"/>
    </row>
    <row r="8" spans="1:15" ht="24" customHeight="1" x14ac:dyDescent="0.3">
      <c r="A8" s="85" t="s">
        <v>88</v>
      </c>
      <c r="B8" s="86">
        <v>883.48</v>
      </c>
      <c r="C8" s="87">
        <v>100</v>
      </c>
      <c r="D8" s="88">
        <v>7</v>
      </c>
      <c r="E8" s="88">
        <v>1</v>
      </c>
      <c r="F8" s="88">
        <v>3</v>
      </c>
      <c r="G8" s="88">
        <v>6</v>
      </c>
      <c r="H8" s="88">
        <v>130</v>
      </c>
      <c r="I8" s="88">
        <v>195</v>
      </c>
      <c r="J8" s="89">
        <v>3255</v>
      </c>
      <c r="K8" s="88">
        <v>255</v>
      </c>
      <c r="L8" s="89">
        <v>23150</v>
      </c>
      <c r="M8" s="90">
        <v>0</v>
      </c>
      <c r="N8" s="90">
        <v>2</v>
      </c>
      <c r="O8" s="47"/>
    </row>
    <row r="9" spans="1:15" ht="24" customHeight="1" x14ac:dyDescent="0.3">
      <c r="A9" s="85" t="s">
        <v>89</v>
      </c>
      <c r="B9" s="91">
        <v>883.54</v>
      </c>
      <c r="C9" s="92">
        <v>100.00226362134143</v>
      </c>
      <c r="D9" s="90">
        <v>7</v>
      </c>
      <c r="E9" s="90">
        <v>1</v>
      </c>
      <c r="F9" s="90">
        <v>3</v>
      </c>
      <c r="G9" s="90">
        <v>6</v>
      </c>
      <c r="H9" s="90">
        <v>130</v>
      </c>
      <c r="I9" s="90">
        <v>195</v>
      </c>
      <c r="J9" s="90">
        <v>3267</v>
      </c>
      <c r="K9" s="90">
        <v>255</v>
      </c>
      <c r="L9" s="90">
        <v>23218</v>
      </c>
      <c r="M9" s="90">
        <v>0</v>
      </c>
      <c r="N9" s="90">
        <v>2</v>
      </c>
      <c r="O9" s="47"/>
    </row>
    <row r="10" spans="1:15" ht="24" customHeight="1" x14ac:dyDescent="0.3">
      <c r="A10" s="85" t="s">
        <v>60</v>
      </c>
      <c r="B10" s="93">
        <v>883.56</v>
      </c>
      <c r="C10" s="94">
        <v>100.00226357010277</v>
      </c>
      <c r="D10" s="95">
        <v>7</v>
      </c>
      <c r="E10" s="95">
        <v>1</v>
      </c>
      <c r="F10" s="95">
        <v>3</v>
      </c>
      <c r="G10" s="95">
        <v>6</v>
      </c>
      <c r="H10" s="95">
        <v>130</v>
      </c>
      <c r="I10" s="95">
        <v>195</v>
      </c>
      <c r="J10" s="95">
        <v>3293</v>
      </c>
      <c r="K10" s="95">
        <v>266</v>
      </c>
      <c r="L10" s="95">
        <v>23438</v>
      </c>
      <c r="M10" s="95">
        <v>0</v>
      </c>
      <c r="N10" s="95">
        <v>2</v>
      </c>
      <c r="O10" s="47"/>
    </row>
    <row r="11" spans="1:15" ht="24" customHeight="1" x14ac:dyDescent="0.3">
      <c r="A11" s="96" t="s">
        <v>90</v>
      </c>
      <c r="B11" s="97">
        <v>883.56</v>
      </c>
      <c r="C11" s="98">
        <v>100</v>
      </c>
      <c r="D11" s="99">
        <v>7</v>
      </c>
      <c r="E11" s="99">
        <v>1</v>
      </c>
      <c r="F11" s="99">
        <v>3</v>
      </c>
      <c r="G11" s="99">
        <v>6</v>
      </c>
      <c r="H11" s="99">
        <v>130</v>
      </c>
      <c r="I11" s="99">
        <v>195</v>
      </c>
      <c r="J11" s="99">
        <v>3319</v>
      </c>
      <c r="K11" s="99">
        <v>283</v>
      </c>
      <c r="L11" s="99">
        <v>3934</v>
      </c>
      <c r="M11" s="99"/>
      <c r="N11" s="99">
        <v>2</v>
      </c>
      <c r="O11" s="47"/>
    </row>
    <row r="12" spans="1:15" ht="24" customHeight="1" x14ac:dyDescent="0.3">
      <c r="A12" s="379" t="s">
        <v>91</v>
      </c>
      <c r="B12" s="380">
        <v>883.6</v>
      </c>
      <c r="C12" s="380">
        <f t="shared" ref="C12:N12" si="0">SUM(C14:C21)</f>
        <v>100.00113173381621</v>
      </c>
      <c r="D12" s="381">
        <f t="shared" si="0"/>
        <v>7</v>
      </c>
      <c r="E12" s="381">
        <f t="shared" si="0"/>
        <v>1</v>
      </c>
      <c r="F12" s="381">
        <f t="shared" si="0"/>
        <v>3</v>
      </c>
      <c r="G12" s="381">
        <f t="shared" si="0"/>
        <v>6</v>
      </c>
      <c r="H12" s="381">
        <f t="shared" si="0"/>
        <v>130</v>
      </c>
      <c r="I12" s="381">
        <f t="shared" si="0"/>
        <v>195</v>
      </c>
      <c r="J12" s="381">
        <f t="shared" si="0"/>
        <v>3352</v>
      </c>
      <c r="K12" s="381">
        <f t="shared" si="0"/>
        <v>299</v>
      </c>
      <c r="L12" s="381">
        <f t="shared" si="0"/>
        <v>24356</v>
      </c>
      <c r="M12" s="381">
        <f t="shared" si="0"/>
        <v>0</v>
      </c>
      <c r="N12" s="381">
        <f t="shared" si="0"/>
        <v>2</v>
      </c>
      <c r="O12" s="100"/>
    </row>
    <row r="13" spans="1:15" ht="24" customHeight="1" x14ac:dyDescent="0.3">
      <c r="A13" s="101"/>
      <c r="B13" s="376">
        <v>883.6</v>
      </c>
      <c r="C13" s="377">
        <v>100.00113173381621</v>
      </c>
      <c r="D13" s="107">
        <v>7</v>
      </c>
      <c r="E13" s="107">
        <v>1</v>
      </c>
      <c r="F13" s="107">
        <v>3</v>
      </c>
      <c r="G13" s="107">
        <v>6</v>
      </c>
      <c r="H13" s="107">
        <v>130</v>
      </c>
      <c r="I13" s="107">
        <v>195</v>
      </c>
      <c r="J13" s="108">
        <v>3352</v>
      </c>
      <c r="K13" s="106">
        <v>299</v>
      </c>
      <c r="L13" s="106">
        <v>24356</v>
      </c>
      <c r="M13" s="23">
        <v>0</v>
      </c>
      <c r="N13" s="107">
        <v>2</v>
      </c>
      <c r="O13" s="5"/>
    </row>
    <row r="14" spans="1:15" ht="24" customHeight="1" x14ac:dyDescent="0.3">
      <c r="A14" s="104" t="s">
        <v>92</v>
      </c>
      <c r="B14" s="105">
        <v>7.06</v>
      </c>
      <c r="C14" s="106">
        <f>B14/$B$12*100</f>
        <v>0.79900407424173836</v>
      </c>
      <c r="D14" s="107">
        <v>1</v>
      </c>
      <c r="E14" s="23">
        <v>0</v>
      </c>
      <c r="F14" s="23">
        <v>0</v>
      </c>
      <c r="G14" s="23">
        <v>0</v>
      </c>
      <c r="H14" s="107">
        <v>12</v>
      </c>
      <c r="I14" s="107">
        <v>57</v>
      </c>
      <c r="J14" s="108">
        <v>184</v>
      </c>
      <c r="K14" s="23">
        <v>0</v>
      </c>
      <c r="L14" s="378">
        <v>1086</v>
      </c>
      <c r="M14" s="23">
        <v>0</v>
      </c>
      <c r="N14" s="23">
        <v>0</v>
      </c>
      <c r="O14" s="109"/>
    </row>
    <row r="15" spans="1:15" ht="24" customHeight="1" x14ac:dyDescent="0.3">
      <c r="A15" s="104" t="s">
        <v>93</v>
      </c>
      <c r="B15" s="105">
        <v>182.16</v>
      </c>
      <c r="C15" s="106">
        <f t="shared" ref="C15:C21" si="1">B15/$B$12*100</f>
        <v>20.615663196016296</v>
      </c>
      <c r="D15" s="107">
        <v>1</v>
      </c>
      <c r="E15" s="23">
        <v>0</v>
      </c>
      <c r="F15" s="23">
        <v>0</v>
      </c>
      <c r="G15" s="23">
        <v>0</v>
      </c>
      <c r="H15" s="107">
        <v>20</v>
      </c>
      <c r="I15" s="107">
        <v>45</v>
      </c>
      <c r="J15" s="108">
        <v>440</v>
      </c>
      <c r="K15" s="23">
        <v>0</v>
      </c>
      <c r="L15" s="378">
        <v>2454</v>
      </c>
      <c r="M15" s="23">
        <v>0</v>
      </c>
      <c r="N15" s="23">
        <v>0</v>
      </c>
      <c r="O15" s="109"/>
    </row>
    <row r="16" spans="1:15" ht="24" customHeight="1" x14ac:dyDescent="0.3">
      <c r="A16" s="104" t="s">
        <v>94</v>
      </c>
      <c r="B16" s="105">
        <v>17.329999999999998</v>
      </c>
      <c r="C16" s="106">
        <f t="shared" si="1"/>
        <v>1.96129470348574</v>
      </c>
      <c r="D16" s="107">
        <v>1</v>
      </c>
      <c r="E16" s="23">
        <v>0</v>
      </c>
      <c r="F16" s="23">
        <v>0</v>
      </c>
      <c r="G16" s="23">
        <v>0</v>
      </c>
      <c r="H16" s="107">
        <v>17</v>
      </c>
      <c r="I16" s="107">
        <v>9</v>
      </c>
      <c r="J16" s="108">
        <v>337</v>
      </c>
      <c r="K16" s="23">
        <v>0</v>
      </c>
      <c r="L16" s="378">
        <v>2360</v>
      </c>
      <c r="M16" s="23">
        <v>0</v>
      </c>
      <c r="N16" s="23">
        <v>0</v>
      </c>
      <c r="O16" s="109"/>
    </row>
    <row r="17" spans="1:15" ht="24" customHeight="1" x14ac:dyDescent="0.3">
      <c r="A17" s="104" t="s">
        <v>95</v>
      </c>
      <c r="B17" s="105">
        <v>17.43</v>
      </c>
      <c r="C17" s="106">
        <f t="shared" si="1"/>
        <v>1.9726120416478043</v>
      </c>
      <c r="D17" s="107">
        <v>1</v>
      </c>
      <c r="E17" s="23">
        <v>0</v>
      </c>
      <c r="F17" s="23">
        <v>0</v>
      </c>
      <c r="G17" s="23">
        <v>0</v>
      </c>
      <c r="H17" s="107">
        <v>13</v>
      </c>
      <c r="I17" s="107">
        <v>3</v>
      </c>
      <c r="J17" s="108">
        <v>325</v>
      </c>
      <c r="K17" s="23">
        <v>0</v>
      </c>
      <c r="L17" s="378">
        <v>1989</v>
      </c>
      <c r="M17" s="23">
        <v>0</v>
      </c>
      <c r="N17" s="23">
        <v>0</v>
      </c>
      <c r="O17" s="5"/>
    </row>
    <row r="18" spans="1:15" ht="24" customHeight="1" x14ac:dyDescent="0.3">
      <c r="A18" s="104" t="s">
        <v>96</v>
      </c>
      <c r="B18" s="105">
        <v>94.07</v>
      </c>
      <c r="C18" s="106">
        <f t="shared" si="1"/>
        <v>10.64622000905387</v>
      </c>
      <c r="D18" s="107">
        <v>1</v>
      </c>
      <c r="E18" s="23">
        <v>0</v>
      </c>
      <c r="F18" s="23">
        <v>0</v>
      </c>
      <c r="G18" s="23">
        <v>0</v>
      </c>
      <c r="H18" s="107">
        <v>23</v>
      </c>
      <c r="I18" s="107">
        <v>31</v>
      </c>
      <c r="J18" s="108">
        <v>700</v>
      </c>
      <c r="K18" s="23">
        <v>0</v>
      </c>
      <c r="L18" s="378">
        <v>4340</v>
      </c>
      <c r="M18" s="23">
        <v>0</v>
      </c>
      <c r="N18" s="23">
        <v>0</v>
      </c>
      <c r="O18" s="5"/>
    </row>
    <row r="19" spans="1:15" ht="24" customHeight="1" x14ac:dyDescent="0.3">
      <c r="A19" s="104" t="s">
        <v>97</v>
      </c>
      <c r="B19" s="105">
        <v>76.540000000000006</v>
      </c>
      <c r="C19" s="106">
        <f t="shared" si="1"/>
        <v>8.6622906292440014</v>
      </c>
      <c r="D19" s="107">
        <v>1</v>
      </c>
      <c r="E19" s="23">
        <v>0</v>
      </c>
      <c r="F19" s="23">
        <v>0</v>
      </c>
      <c r="G19" s="23">
        <v>0</v>
      </c>
      <c r="H19" s="107">
        <v>23</v>
      </c>
      <c r="I19" s="107">
        <v>26</v>
      </c>
      <c r="J19" s="108">
        <v>589</v>
      </c>
      <c r="K19" s="23">
        <v>0</v>
      </c>
      <c r="L19" s="378">
        <v>4125</v>
      </c>
      <c r="M19" s="23">
        <v>0</v>
      </c>
      <c r="N19" s="23">
        <v>0</v>
      </c>
      <c r="O19" s="5"/>
    </row>
    <row r="20" spans="1:15" ht="24" customHeight="1" x14ac:dyDescent="0.3">
      <c r="A20" s="104" t="s">
        <v>98</v>
      </c>
      <c r="B20" s="105">
        <v>62.34</v>
      </c>
      <c r="C20" s="106">
        <f t="shared" si="1"/>
        <v>7.0552286102308734</v>
      </c>
      <c r="D20" s="107">
        <v>1</v>
      </c>
      <c r="E20" s="23">
        <v>0</v>
      </c>
      <c r="F20" s="23">
        <v>0</v>
      </c>
      <c r="G20" s="23">
        <v>0</v>
      </c>
      <c r="H20" s="107">
        <v>22</v>
      </c>
      <c r="I20" s="107">
        <v>24</v>
      </c>
      <c r="J20" s="108">
        <v>777</v>
      </c>
      <c r="K20" s="23">
        <v>0</v>
      </c>
      <c r="L20" s="378">
        <v>5440</v>
      </c>
      <c r="M20" s="23">
        <v>0</v>
      </c>
      <c r="N20" s="23">
        <v>0</v>
      </c>
      <c r="O20" s="5"/>
    </row>
    <row r="21" spans="1:15" ht="24" customHeight="1" x14ac:dyDescent="0.3">
      <c r="A21" s="110" t="s">
        <v>99</v>
      </c>
      <c r="B21" s="111">
        <v>426.68</v>
      </c>
      <c r="C21" s="112">
        <f t="shared" si="1"/>
        <v>48.28881846989588</v>
      </c>
      <c r="D21" s="113">
        <v>0</v>
      </c>
      <c r="E21" s="114">
        <v>1</v>
      </c>
      <c r="F21" s="115">
        <v>3</v>
      </c>
      <c r="G21" s="115">
        <v>6</v>
      </c>
      <c r="H21" s="113">
        <v>0</v>
      </c>
      <c r="I21" s="113">
        <v>0</v>
      </c>
      <c r="J21" s="113">
        <v>0</v>
      </c>
      <c r="K21" s="113">
        <v>299</v>
      </c>
      <c r="L21" s="115">
        <v>2562</v>
      </c>
      <c r="M21" s="113">
        <v>0</v>
      </c>
      <c r="N21" s="113">
        <v>2</v>
      </c>
      <c r="O21" s="5"/>
    </row>
    <row r="22" spans="1:15" x14ac:dyDescent="0.15">
      <c r="A22" s="116" t="s">
        <v>100</v>
      </c>
      <c r="B22" s="103"/>
      <c r="C22" s="103"/>
      <c r="D22" s="102"/>
      <c r="E22" s="102"/>
      <c r="F22" s="102"/>
      <c r="G22" s="102"/>
      <c r="H22" s="102"/>
      <c r="I22" s="102"/>
      <c r="J22" s="103"/>
      <c r="K22" s="103"/>
      <c r="L22" s="103"/>
      <c r="M22" s="103"/>
      <c r="N22" s="103"/>
      <c r="O22" s="5"/>
    </row>
  </sheetData>
  <mergeCells count="15">
    <mergeCell ref="M4:N4"/>
    <mergeCell ref="C5:C6"/>
    <mergeCell ref="D5:D6"/>
    <mergeCell ref="E5:E6"/>
    <mergeCell ref="F5:F6"/>
    <mergeCell ref="M5:M6"/>
    <mergeCell ref="N5:N6"/>
    <mergeCell ref="A4:A6"/>
    <mergeCell ref="D4:E4"/>
    <mergeCell ref="F4:I4"/>
    <mergeCell ref="J4:K4"/>
    <mergeCell ref="L4:L6"/>
    <mergeCell ref="G5:G6"/>
    <mergeCell ref="H5:I5"/>
    <mergeCell ref="J5:J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B1" sqref="B1"/>
    </sheetView>
  </sheetViews>
  <sheetFormatPr defaultRowHeight="16.5" x14ac:dyDescent="0.3"/>
  <cols>
    <col min="1" max="12" width="10.75" customWidth="1"/>
    <col min="13" max="24" width="24.375" customWidth="1"/>
  </cols>
  <sheetData>
    <row r="1" spans="1:12" ht="18.75" x14ac:dyDescent="0.3">
      <c r="A1" s="4"/>
      <c r="B1" s="235" t="s">
        <v>101</v>
      </c>
      <c r="C1" s="18"/>
      <c r="D1" s="5"/>
      <c r="E1" s="18"/>
      <c r="F1" s="18"/>
      <c r="G1" s="18"/>
      <c r="H1" s="18"/>
      <c r="I1" s="18"/>
      <c r="J1" s="18"/>
      <c r="K1" s="18"/>
      <c r="L1" s="18"/>
    </row>
    <row r="2" spans="1:12" x14ac:dyDescent="0.15">
      <c r="A2" s="117" t="s">
        <v>3</v>
      </c>
      <c r="B2" s="118"/>
      <c r="C2" s="118"/>
      <c r="D2" s="118"/>
      <c r="E2" s="118"/>
      <c r="F2" s="119" t="s">
        <v>3</v>
      </c>
      <c r="G2" s="117" t="s">
        <v>3</v>
      </c>
      <c r="H2" s="117" t="s">
        <v>3</v>
      </c>
      <c r="I2" s="117"/>
      <c r="J2" s="120"/>
      <c r="K2" s="120"/>
      <c r="L2" s="120"/>
    </row>
    <row r="3" spans="1:12" x14ac:dyDescent="0.15">
      <c r="A3" s="11" t="s">
        <v>102</v>
      </c>
      <c r="B3" s="118"/>
      <c r="C3" s="118"/>
      <c r="D3" s="118"/>
      <c r="E3" s="118"/>
      <c r="F3" s="118"/>
      <c r="G3" s="6"/>
      <c r="H3" s="6"/>
      <c r="I3" s="6"/>
      <c r="J3" s="78"/>
      <c r="K3" s="78"/>
      <c r="L3" s="78"/>
    </row>
    <row r="4" spans="1:12" x14ac:dyDescent="0.15">
      <c r="A4" s="509" t="s">
        <v>103</v>
      </c>
      <c r="B4" s="522" t="s">
        <v>104</v>
      </c>
      <c r="C4" s="121"/>
      <c r="D4" s="121"/>
      <c r="E4" s="121"/>
      <c r="F4" s="121"/>
      <c r="G4" s="122"/>
      <c r="H4" s="122"/>
      <c r="I4" s="122"/>
      <c r="J4" s="524" t="s">
        <v>105</v>
      </c>
      <c r="K4" s="525" t="s">
        <v>106</v>
      </c>
      <c r="L4" s="528" t="s">
        <v>107</v>
      </c>
    </row>
    <row r="5" spans="1:12" x14ac:dyDescent="0.3">
      <c r="A5" s="509"/>
      <c r="B5" s="523"/>
      <c r="C5" s="493" t="s">
        <v>108</v>
      </c>
      <c r="D5" s="515"/>
      <c r="E5" s="515"/>
      <c r="F5" s="488" t="s">
        <v>109</v>
      </c>
      <c r="G5" s="529"/>
      <c r="H5" s="529"/>
      <c r="I5" s="490"/>
      <c r="J5" s="524"/>
      <c r="K5" s="526"/>
      <c r="L5" s="528"/>
    </row>
    <row r="6" spans="1:12" x14ac:dyDescent="0.3">
      <c r="A6" s="509"/>
      <c r="B6" s="523"/>
      <c r="C6" s="123" t="s">
        <v>3</v>
      </c>
      <c r="D6" s="360" t="s">
        <v>110</v>
      </c>
      <c r="E6" s="360" t="s">
        <v>111</v>
      </c>
      <c r="F6" s="357"/>
      <c r="G6" s="349" t="s">
        <v>112</v>
      </c>
      <c r="H6" s="349" t="s">
        <v>113</v>
      </c>
      <c r="I6" s="349" t="s">
        <v>114</v>
      </c>
      <c r="J6" s="524"/>
      <c r="K6" s="527"/>
      <c r="L6" s="528"/>
    </row>
    <row r="7" spans="1:12" x14ac:dyDescent="0.3">
      <c r="A7" s="124"/>
      <c r="B7" s="518" t="s">
        <v>115</v>
      </c>
      <c r="C7" s="519"/>
      <c r="D7" s="519"/>
      <c r="E7" s="519"/>
      <c r="F7" s="519"/>
      <c r="G7" s="519"/>
      <c r="H7" s="519"/>
      <c r="I7" s="519"/>
      <c r="J7" s="519"/>
      <c r="K7" s="519"/>
      <c r="L7" s="519"/>
    </row>
    <row r="8" spans="1:12" x14ac:dyDescent="0.3">
      <c r="A8" s="85" t="s">
        <v>87</v>
      </c>
      <c r="B8" s="125">
        <v>2070</v>
      </c>
      <c r="C8" s="126">
        <v>1245</v>
      </c>
      <c r="D8" s="126">
        <v>1204.25</v>
      </c>
      <c r="E8" s="127">
        <v>41.25</v>
      </c>
      <c r="F8" s="126">
        <v>825</v>
      </c>
      <c r="G8" s="127">
        <v>383.25</v>
      </c>
      <c r="H8" s="127">
        <v>235.25</v>
      </c>
      <c r="I8" s="127">
        <v>206</v>
      </c>
      <c r="J8" s="128">
        <v>60.2</v>
      </c>
      <c r="K8" s="128">
        <v>58.2</v>
      </c>
      <c r="L8" s="128">
        <v>3.3</v>
      </c>
    </row>
    <row r="9" spans="1:12" x14ac:dyDescent="0.3">
      <c r="A9" s="85" t="s">
        <v>88</v>
      </c>
      <c r="B9" s="125">
        <v>2073</v>
      </c>
      <c r="C9" s="126">
        <v>1237</v>
      </c>
      <c r="D9" s="126">
        <v>1195</v>
      </c>
      <c r="E9" s="127">
        <v>41.25</v>
      </c>
      <c r="F9" s="126">
        <v>837</v>
      </c>
      <c r="G9" s="127">
        <v>376.5</v>
      </c>
      <c r="H9" s="127">
        <v>237.25</v>
      </c>
      <c r="I9" s="127">
        <v>223</v>
      </c>
      <c r="J9" s="128">
        <v>59.6</v>
      </c>
      <c r="K9" s="128">
        <v>57.7</v>
      </c>
      <c r="L9" s="128">
        <v>3.3</v>
      </c>
    </row>
    <row r="10" spans="1:12" x14ac:dyDescent="0.3">
      <c r="A10" s="85" t="s">
        <v>89</v>
      </c>
      <c r="B10" s="129">
        <v>2080</v>
      </c>
      <c r="C10" s="130">
        <v>1264</v>
      </c>
      <c r="D10" s="130">
        <v>1215</v>
      </c>
      <c r="E10" s="130">
        <v>49</v>
      </c>
      <c r="F10" s="130">
        <v>817</v>
      </c>
      <c r="G10" s="130">
        <v>373</v>
      </c>
      <c r="H10" s="130">
        <v>220</v>
      </c>
      <c r="I10" s="126">
        <v>223.25</v>
      </c>
      <c r="J10" s="128">
        <v>60.7</v>
      </c>
      <c r="K10" s="128">
        <v>58.4</v>
      </c>
      <c r="L10" s="128">
        <v>3.9</v>
      </c>
    </row>
    <row r="11" spans="1:12" x14ac:dyDescent="0.3">
      <c r="A11" s="131" t="s">
        <v>60</v>
      </c>
      <c r="B11" s="132">
        <v>2086</v>
      </c>
      <c r="C11" s="132">
        <v>1279</v>
      </c>
      <c r="D11" s="132">
        <v>1234</v>
      </c>
      <c r="E11" s="132">
        <v>45</v>
      </c>
      <c r="F11" s="132">
        <v>807</v>
      </c>
      <c r="G11" s="132">
        <v>374</v>
      </c>
      <c r="H11" s="132">
        <v>209</v>
      </c>
      <c r="I11" s="133">
        <v>224</v>
      </c>
      <c r="J11" s="134">
        <v>61.3</v>
      </c>
      <c r="K11" s="134">
        <v>59.2</v>
      </c>
      <c r="L11" s="134">
        <v>3.5</v>
      </c>
    </row>
    <row r="12" spans="1:12" x14ac:dyDescent="0.3">
      <c r="A12" s="135" t="s">
        <v>61</v>
      </c>
      <c r="B12" s="136">
        <v>2088</v>
      </c>
      <c r="C12" s="137">
        <v>1288</v>
      </c>
      <c r="D12" s="137">
        <v>1234</v>
      </c>
      <c r="E12" s="137">
        <v>54</v>
      </c>
      <c r="F12" s="137">
        <v>800</v>
      </c>
      <c r="G12" s="137">
        <v>370</v>
      </c>
      <c r="H12" s="137">
        <v>216</v>
      </c>
      <c r="I12" s="138">
        <v>214</v>
      </c>
      <c r="J12" s="139">
        <v>61.7</v>
      </c>
      <c r="K12" s="139">
        <v>59.1</v>
      </c>
      <c r="L12" s="139">
        <v>4.2</v>
      </c>
    </row>
    <row r="13" spans="1:12" x14ac:dyDescent="0.3">
      <c r="A13" s="407">
        <v>2017</v>
      </c>
      <c r="B13" s="408">
        <v>2108</v>
      </c>
      <c r="C13" s="408">
        <v>1291</v>
      </c>
      <c r="D13" s="408">
        <v>1239</v>
      </c>
      <c r="E13" s="408">
        <v>52</v>
      </c>
      <c r="F13" s="408">
        <v>817</v>
      </c>
      <c r="G13" s="408">
        <v>365</v>
      </c>
      <c r="H13" s="408">
        <v>218</v>
      </c>
      <c r="I13" s="373">
        <v>234</v>
      </c>
      <c r="J13" s="409">
        <v>61.2</v>
      </c>
      <c r="K13" s="409">
        <v>58.8</v>
      </c>
      <c r="L13" s="409">
        <v>4</v>
      </c>
    </row>
    <row r="14" spans="1:12" x14ac:dyDescent="0.15">
      <c r="A14" s="385"/>
      <c r="B14" s="386"/>
      <c r="C14" s="339"/>
      <c r="D14" s="386"/>
      <c r="E14" s="386"/>
      <c r="F14" s="386"/>
      <c r="G14" s="386"/>
      <c r="H14" s="386"/>
      <c r="I14" s="386"/>
      <c r="J14" s="384"/>
      <c r="K14" s="384"/>
      <c r="L14" s="384"/>
    </row>
    <row r="15" spans="1:12" x14ac:dyDescent="0.15">
      <c r="A15" s="141" t="s">
        <v>116</v>
      </c>
      <c r="B15" s="142">
        <v>2106</v>
      </c>
      <c r="C15" s="142">
        <v>1295</v>
      </c>
      <c r="D15" s="32">
        <v>1235</v>
      </c>
      <c r="E15" s="142">
        <v>60</v>
      </c>
      <c r="F15" s="142">
        <v>811</v>
      </c>
      <c r="G15" s="142">
        <v>373</v>
      </c>
      <c r="H15" s="142">
        <v>208</v>
      </c>
      <c r="I15" s="143">
        <v>230</v>
      </c>
      <c r="J15" s="144">
        <v>61.5</v>
      </c>
      <c r="K15" s="144">
        <v>58.7</v>
      </c>
      <c r="L15" s="144">
        <v>4.5999999999999996</v>
      </c>
    </row>
    <row r="16" spans="1:12" x14ac:dyDescent="0.15">
      <c r="A16" s="141" t="s">
        <v>356</v>
      </c>
      <c r="B16" s="142">
        <v>2107</v>
      </c>
      <c r="C16" s="142">
        <v>1304</v>
      </c>
      <c r="D16" s="32">
        <v>1250</v>
      </c>
      <c r="E16" s="142">
        <v>54</v>
      </c>
      <c r="F16" s="142">
        <v>803</v>
      </c>
      <c r="G16" s="142">
        <v>364</v>
      </c>
      <c r="H16" s="142">
        <v>214</v>
      </c>
      <c r="I16" s="143">
        <v>225</v>
      </c>
      <c r="J16" s="144">
        <v>61.9</v>
      </c>
      <c r="K16" s="144">
        <v>59.3</v>
      </c>
      <c r="L16" s="144">
        <v>4.0999999999999996</v>
      </c>
    </row>
    <row r="17" spans="1:12" x14ac:dyDescent="0.15">
      <c r="A17" s="141" t="s">
        <v>357</v>
      </c>
      <c r="B17" s="142">
        <v>2108</v>
      </c>
      <c r="C17" s="142">
        <v>1285</v>
      </c>
      <c r="D17" s="32">
        <v>1242</v>
      </c>
      <c r="E17" s="142">
        <v>44</v>
      </c>
      <c r="F17" s="142">
        <v>823</v>
      </c>
      <c r="G17" s="142">
        <v>361</v>
      </c>
      <c r="H17" s="142">
        <v>222</v>
      </c>
      <c r="I17" s="143">
        <v>240</v>
      </c>
      <c r="J17" s="144">
        <v>61</v>
      </c>
      <c r="K17" s="144">
        <v>58.9</v>
      </c>
      <c r="L17" s="144">
        <v>3.4</v>
      </c>
    </row>
    <row r="18" spans="1:12" x14ac:dyDescent="0.15">
      <c r="A18" s="141" t="s">
        <v>358</v>
      </c>
      <c r="B18" s="142">
        <v>2109</v>
      </c>
      <c r="C18" s="383">
        <v>1279</v>
      </c>
      <c r="D18" s="32">
        <v>1229</v>
      </c>
      <c r="E18" s="142">
        <v>51</v>
      </c>
      <c r="F18" s="142">
        <v>830</v>
      </c>
      <c r="G18" s="142">
        <v>361</v>
      </c>
      <c r="H18" s="142">
        <v>227</v>
      </c>
      <c r="I18" s="143">
        <v>242</v>
      </c>
      <c r="J18" s="144">
        <v>60.7</v>
      </c>
      <c r="K18" s="144">
        <v>58.3</v>
      </c>
      <c r="L18" s="144">
        <v>3.9</v>
      </c>
    </row>
    <row r="19" spans="1:12" x14ac:dyDescent="0.15">
      <c r="A19" s="382"/>
      <c r="B19" s="387"/>
      <c r="C19" s="388"/>
      <c r="D19" s="389"/>
      <c r="E19" s="389"/>
      <c r="F19" s="339"/>
      <c r="G19" s="389"/>
      <c r="H19" s="389"/>
      <c r="I19" s="389"/>
      <c r="J19" s="390"/>
      <c r="K19" s="390"/>
      <c r="L19" s="391"/>
    </row>
    <row r="20" spans="1:12" x14ac:dyDescent="0.3">
      <c r="A20" s="382"/>
      <c r="B20" s="520" t="s">
        <v>117</v>
      </c>
      <c r="C20" s="521"/>
      <c r="D20" s="521"/>
      <c r="E20" s="521"/>
      <c r="F20" s="521"/>
      <c r="G20" s="521"/>
      <c r="H20" s="521"/>
      <c r="I20" s="521"/>
      <c r="J20" s="521"/>
      <c r="K20" s="521"/>
      <c r="L20" s="521"/>
    </row>
    <row r="21" spans="1:12" x14ac:dyDescent="0.3">
      <c r="A21" s="382">
        <v>2012</v>
      </c>
      <c r="B21" s="339">
        <v>1002</v>
      </c>
      <c r="C21" s="392">
        <v>709</v>
      </c>
      <c r="D21" s="389">
        <v>683</v>
      </c>
      <c r="E21" s="143">
        <v>26</v>
      </c>
      <c r="F21" s="339">
        <v>293</v>
      </c>
      <c r="G21" s="383"/>
      <c r="H21" s="383"/>
      <c r="I21" s="383"/>
      <c r="J21" s="393">
        <v>70.8</v>
      </c>
      <c r="K21" s="391">
        <v>68.2</v>
      </c>
      <c r="L21" s="390">
        <v>3.6</v>
      </c>
    </row>
    <row r="22" spans="1:12" x14ac:dyDescent="0.3">
      <c r="A22" s="382">
        <v>2013</v>
      </c>
      <c r="B22" s="339">
        <v>1007</v>
      </c>
      <c r="C22" s="339">
        <v>708</v>
      </c>
      <c r="D22" s="339">
        <v>682</v>
      </c>
      <c r="E22" s="143">
        <v>26</v>
      </c>
      <c r="F22" s="339">
        <v>299</v>
      </c>
      <c r="G22" s="383"/>
      <c r="H22" s="383"/>
      <c r="I22" s="383"/>
      <c r="J22" s="145">
        <v>70.3</v>
      </c>
      <c r="K22" s="391">
        <v>67.8</v>
      </c>
      <c r="L22" s="145">
        <v>3.6</v>
      </c>
    </row>
    <row r="23" spans="1:12" x14ac:dyDescent="0.3">
      <c r="A23" s="382">
        <v>2014</v>
      </c>
      <c r="B23" s="339">
        <v>1013</v>
      </c>
      <c r="C23" s="339">
        <v>728</v>
      </c>
      <c r="D23" s="339">
        <v>702</v>
      </c>
      <c r="E23" s="143">
        <v>26</v>
      </c>
      <c r="F23" s="339">
        <v>285</v>
      </c>
      <c r="G23" s="339">
        <v>6</v>
      </c>
      <c r="H23" s="378">
        <v>121</v>
      </c>
      <c r="I23" s="378">
        <f>F23-G23-H23</f>
        <v>158</v>
      </c>
      <c r="J23" s="145">
        <v>71.900000000000006</v>
      </c>
      <c r="K23" s="391">
        <v>69.3</v>
      </c>
      <c r="L23" s="145">
        <v>3.5</v>
      </c>
    </row>
    <row r="24" spans="1:12" x14ac:dyDescent="0.3">
      <c r="A24" s="382">
        <v>2015</v>
      </c>
      <c r="B24" s="339">
        <v>1017</v>
      </c>
      <c r="C24" s="339">
        <v>740</v>
      </c>
      <c r="D24" s="339">
        <v>715</v>
      </c>
      <c r="E24" s="143">
        <v>26</v>
      </c>
      <c r="F24" s="339">
        <v>277</v>
      </c>
      <c r="G24" s="339">
        <v>7</v>
      </c>
      <c r="H24" s="339">
        <v>111</v>
      </c>
      <c r="I24" s="378">
        <f t="shared" ref="I24:I31" si="0">F24-G24-H24</f>
        <v>159</v>
      </c>
      <c r="J24" s="384">
        <v>72.8</v>
      </c>
      <c r="K24" s="391">
        <v>70.3</v>
      </c>
      <c r="L24" s="384">
        <v>3.5</v>
      </c>
    </row>
    <row r="25" spans="1:12" x14ac:dyDescent="0.3">
      <c r="A25" s="382">
        <v>2016</v>
      </c>
      <c r="B25" s="339">
        <v>1020</v>
      </c>
      <c r="C25" s="339">
        <v>741</v>
      </c>
      <c r="D25" s="339">
        <v>709</v>
      </c>
      <c r="E25" s="143">
        <v>32</v>
      </c>
      <c r="F25" s="339">
        <v>279</v>
      </c>
      <c r="G25" s="339">
        <v>9</v>
      </c>
      <c r="H25" s="339">
        <v>113</v>
      </c>
      <c r="I25" s="378">
        <f t="shared" si="0"/>
        <v>157</v>
      </c>
      <c r="J25" s="384">
        <v>72.599999999999994</v>
      </c>
      <c r="K25" s="391">
        <v>69.5</v>
      </c>
      <c r="L25" s="384">
        <v>4.3</v>
      </c>
    </row>
    <row r="26" spans="1:12" x14ac:dyDescent="0.3">
      <c r="A26" s="382">
        <v>2017</v>
      </c>
      <c r="B26" s="383">
        <v>1022</v>
      </c>
      <c r="C26" s="339">
        <v>721</v>
      </c>
      <c r="D26" s="339">
        <v>691</v>
      </c>
      <c r="E26" s="339">
        <v>30</v>
      </c>
      <c r="F26" s="339">
        <v>301</v>
      </c>
      <c r="G26" s="339">
        <v>8</v>
      </c>
      <c r="H26" s="339">
        <v>116</v>
      </c>
      <c r="I26" s="378">
        <f t="shared" si="0"/>
        <v>177</v>
      </c>
      <c r="J26" s="384">
        <v>70.599999999999994</v>
      </c>
      <c r="K26" s="384">
        <v>67.599999999999994</v>
      </c>
      <c r="L26" s="384">
        <v>4.2</v>
      </c>
    </row>
    <row r="27" spans="1:12" x14ac:dyDescent="0.15">
      <c r="A27" s="385"/>
      <c r="B27" s="386"/>
      <c r="C27" s="339"/>
      <c r="D27" s="386"/>
      <c r="E27" s="386"/>
      <c r="F27" s="386"/>
      <c r="G27" s="394"/>
      <c r="H27" s="394"/>
      <c r="I27" s="378"/>
      <c r="J27" s="384"/>
      <c r="K27" s="384"/>
      <c r="L27" s="384"/>
    </row>
    <row r="28" spans="1:12" x14ac:dyDescent="0.15">
      <c r="A28" s="141" t="s">
        <v>116</v>
      </c>
      <c r="B28" s="142">
        <v>1022</v>
      </c>
      <c r="C28" s="143">
        <v>732</v>
      </c>
      <c r="D28" s="147">
        <v>695</v>
      </c>
      <c r="E28" s="143">
        <v>37</v>
      </c>
      <c r="F28" s="143">
        <v>290</v>
      </c>
      <c r="G28" s="147">
        <v>9</v>
      </c>
      <c r="H28" s="147">
        <v>108</v>
      </c>
      <c r="I28" s="378">
        <f t="shared" si="0"/>
        <v>173</v>
      </c>
      <c r="J28" s="395">
        <v>71.599999999999994</v>
      </c>
      <c r="K28" s="144">
        <v>68</v>
      </c>
      <c r="L28" s="144">
        <v>5</v>
      </c>
    </row>
    <row r="29" spans="1:12" x14ac:dyDescent="0.15">
      <c r="A29" s="141" t="s">
        <v>359</v>
      </c>
      <c r="B29" s="142">
        <v>1022</v>
      </c>
      <c r="C29" s="143">
        <v>727</v>
      </c>
      <c r="D29" s="147">
        <v>696</v>
      </c>
      <c r="E29" s="143">
        <v>31</v>
      </c>
      <c r="F29" s="143">
        <v>295</v>
      </c>
      <c r="G29" s="147">
        <v>8</v>
      </c>
      <c r="H29" s="147">
        <v>114</v>
      </c>
      <c r="I29" s="378">
        <f t="shared" si="0"/>
        <v>173</v>
      </c>
      <c r="J29" s="144">
        <v>71.099999999999994</v>
      </c>
      <c r="K29" s="144">
        <v>68.099999999999994</v>
      </c>
      <c r="L29" s="144">
        <v>4.2</v>
      </c>
    </row>
    <row r="30" spans="1:12" x14ac:dyDescent="0.15">
      <c r="A30" s="141" t="s">
        <v>360</v>
      </c>
      <c r="B30" s="142">
        <v>1022</v>
      </c>
      <c r="C30" s="143">
        <v>712</v>
      </c>
      <c r="D30" s="147">
        <v>689</v>
      </c>
      <c r="E30" s="143">
        <v>24</v>
      </c>
      <c r="F30" s="143">
        <v>310</v>
      </c>
      <c r="G30" s="261">
        <v>8</v>
      </c>
      <c r="H30" s="147">
        <v>120</v>
      </c>
      <c r="I30" s="378">
        <f t="shared" si="0"/>
        <v>182</v>
      </c>
      <c r="J30" s="144">
        <v>69.7</v>
      </c>
      <c r="K30" s="144">
        <v>67.400000000000006</v>
      </c>
      <c r="L30" s="144">
        <v>3.3</v>
      </c>
    </row>
    <row r="31" spans="1:12" x14ac:dyDescent="0.15">
      <c r="A31" s="141" t="s">
        <v>358</v>
      </c>
      <c r="B31" s="142">
        <v>1023</v>
      </c>
      <c r="C31" s="143">
        <v>715</v>
      </c>
      <c r="D31" s="147">
        <v>685</v>
      </c>
      <c r="E31" s="143">
        <v>30</v>
      </c>
      <c r="F31" s="339">
        <v>308</v>
      </c>
      <c r="G31" s="261">
        <v>6</v>
      </c>
      <c r="H31" s="147">
        <v>121</v>
      </c>
      <c r="I31" s="378">
        <f t="shared" si="0"/>
        <v>181</v>
      </c>
      <c r="J31" s="144">
        <v>69.900000000000006</v>
      </c>
      <c r="K31" s="144">
        <v>67</v>
      </c>
      <c r="L31" s="144">
        <v>4.0999999999999996</v>
      </c>
    </row>
    <row r="32" spans="1:12" x14ac:dyDescent="0.3">
      <c r="A32" s="382"/>
      <c r="B32" s="387"/>
      <c r="C32" s="392"/>
      <c r="D32" s="389"/>
      <c r="E32" s="389"/>
      <c r="F32" s="339"/>
      <c r="G32" s="396"/>
      <c r="H32" s="396"/>
      <c r="I32" s="396"/>
      <c r="J32" s="384"/>
      <c r="K32" s="384"/>
      <c r="L32" s="384"/>
    </row>
    <row r="33" spans="1:12" x14ac:dyDescent="0.3">
      <c r="A33" s="382"/>
      <c r="B33" s="520" t="s">
        <v>118</v>
      </c>
      <c r="C33" s="521"/>
      <c r="D33" s="521"/>
      <c r="E33" s="521"/>
      <c r="F33" s="521"/>
      <c r="G33" s="521"/>
      <c r="H33" s="521"/>
      <c r="I33" s="521"/>
      <c r="J33" s="521"/>
      <c r="K33" s="521"/>
      <c r="L33" s="521"/>
    </row>
    <row r="34" spans="1:12" x14ac:dyDescent="0.3">
      <c r="A34" s="382">
        <v>2012</v>
      </c>
      <c r="B34" s="389">
        <v>1069</v>
      </c>
      <c r="C34" s="392">
        <v>541</v>
      </c>
      <c r="D34" s="389">
        <v>525</v>
      </c>
      <c r="E34" s="143">
        <v>15</v>
      </c>
      <c r="F34" s="339">
        <v>528</v>
      </c>
      <c r="G34" s="383"/>
      <c r="H34" s="383"/>
      <c r="I34" s="383"/>
      <c r="J34" s="393">
        <v>50.6</v>
      </c>
      <c r="K34" s="393">
        <v>49.1</v>
      </c>
      <c r="L34" s="391">
        <v>2.8</v>
      </c>
    </row>
    <row r="35" spans="1:12" x14ac:dyDescent="0.3">
      <c r="A35" s="382">
        <v>2013</v>
      </c>
      <c r="B35" s="389">
        <v>1073</v>
      </c>
      <c r="C35" s="339">
        <v>538</v>
      </c>
      <c r="D35" s="339">
        <v>523</v>
      </c>
      <c r="E35" s="143">
        <v>15</v>
      </c>
      <c r="F35" s="339">
        <v>535</v>
      </c>
      <c r="G35" s="383"/>
      <c r="H35" s="383"/>
      <c r="I35" s="383"/>
      <c r="J35" s="145">
        <v>50.1</v>
      </c>
      <c r="K35" s="145">
        <v>48.7</v>
      </c>
      <c r="L35" s="391">
        <v>2.9</v>
      </c>
    </row>
    <row r="36" spans="1:12" x14ac:dyDescent="0.3">
      <c r="A36" s="382">
        <v>2014</v>
      </c>
      <c r="B36" s="389">
        <v>1077</v>
      </c>
      <c r="C36" s="339">
        <v>547</v>
      </c>
      <c r="D36" s="339">
        <v>524</v>
      </c>
      <c r="E36" s="143">
        <v>23</v>
      </c>
      <c r="F36" s="339">
        <v>530</v>
      </c>
      <c r="G36" s="339">
        <v>366</v>
      </c>
      <c r="H36" s="378">
        <v>99</v>
      </c>
      <c r="I36" s="378">
        <f>F36-G36-H36</f>
        <v>65</v>
      </c>
      <c r="J36" s="145">
        <v>50.8</v>
      </c>
      <c r="K36" s="145">
        <v>48.7</v>
      </c>
      <c r="L36" s="391">
        <v>4.2</v>
      </c>
    </row>
    <row r="37" spans="1:12" x14ac:dyDescent="0.3">
      <c r="A37" s="382">
        <v>2015</v>
      </c>
      <c r="B37" s="389">
        <v>1079</v>
      </c>
      <c r="C37" s="339">
        <v>551</v>
      </c>
      <c r="D37" s="339">
        <v>532</v>
      </c>
      <c r="E37" s="143">
        <v>19</v>
      </c>
      <c r="F37" s="339">
        <v>528</v>
      </c>
      <c r="G37" s="339">
        <v>367</v>
      </c>
      <c r="H37" s="339">
        <v>98</v>
      </c>
      <c r="I37" s="339">
        <f>F37-G37-H37</f>
        <v>63</v>
      </c>
      <c r="J37" s="384">
        <v>51</v>
      </c>
      <c r="K37" s="384">
        <v>49.2</v>
      </c>
      <c r="L37" s="391">
        <v>3.5</v>
      </c>
    </row>
    <row r="38" spans="1:12" x14ac:dyDescent="0.3">
      <c r="A38" s="382">
        <v>2016</v>
      </c>
      <c r="B38" s="389">
        <v>1083</v>
      </c>
      <c r="C38" s="339">
        <v>560</v>
      </c>
      <c r="D38" s="339">
        <v>538</v>
      </c>
      <c r="E38" s="143">
        <v>22</v>
      </c>
      <c r="F38" s="339">
        <v>522</v>
      </c>
      <c r="G38" s="339">
        <v>361</v>
      </c>
      <c r="H38" s="339">
        <v>106</v>
      </c>
      <c r="I38" s="339">
        <f>F38-G38-H38</f>
        <v>55</v>
      </c>
      <c r="J38" s="384">
        <v>51.7</v>
      </c>
      <c r="K38" s="384">
        <v>49.7</v>
      </c>
      <c r="L38" s="391">
        <v>3.9</v>
      </c>
    </row>
    <row r="39" spans="1:12" x14ac:dyDescent="0.3">
      <c r="A39" s="382">
        <v>2017</v>
      </c>
      <c r="B39" s="383">
        <v>1086</v>
      </c>
      <c r="C39" s="339">
        <v>569</v>
      </c>
      <c r="D39" s="339">
        <v>548</v>
      </c>
      <c r="E39" s="339">
        <v>22</v>
      </c>
      <c r="F39" s="339">
        <v>516</v>
      </c>
      <c r="G39" s="339">
        <v>357</v>
      </c>
      <c r="H39" s="339">
        <v>102</v>
      </c>
      <c r="I39" s="339">
        <f>F39-G39-H39</f>
        <v>57</v>
      </c>
      <c r="J39" s="384">
        <v>52.4</v>
      </c>
      <c r="K39" s="384">
        <v>50.5</v>
      </c>
      <c r="L39" s="384">
        <v>3.8</v>
      </c>
    </row>
    <row r="40" spans="1:12" x14ac:dyDescent="0.15">
      <c r="A40" s="385"/>
      <c r="B40" s="386"/>
      <c r="C40" s="339"/>
      <c r="D40" s="386"/>
      <c r="E40" s="386"/>
      <c r="F40" s="386"/>
      <c r="G40" s="394"/>
      <c r="H40" s="394"/>
      <c r="I40" s="339"/>
      <c r="J40" s="391"/>
      <c r="K40" s="391"/>
      <c r="L40" s="384"/>
    </row>
    <row r="41" spans="1:12" x14ac:dyDescent="0.15">
      <c r="A41" s="141" t="s">
        <v>361</v>
      </c>
      <c r="B41" s="142">
        <v>1084</v>
      </c>
      <c r="C41" s="143">
        <v>563</v>
      </c>
      <c r="D41" s="147">
        <v>541</v>
      </c>
      <c r="E41" s="143">
        <v>23</v>
      </c>
      <c r="F41" s="143">
        <v>521</v>
      </c>
      <c r="G41" s="147">
        <v>365</v>
      </c>
      <c r="H41" s="147">
        <v>101</v>
      </c>
      <c r="I41" s="339">
        <f>F41-G41-H41</f>
        <v>55</v>
      </c>
      <c r="J41" s="144">
        <v>51.9</v>
      </c>
      <c r="K41" s="144">
        <v>49.9</v>
      </c>
      <c r="L41" s="144">
        <v>4</v>
      </c>
    </row>
    <row r="42" spans="1:12" x14ac:dyDescent="0.15">
      <c r="A42" s="141" t="s">
        <v>359</v>
      </c>
      <c r="B42" s="142">
        <v>1085</v>
      </c>
      <c r="C42" s="143">
        <v>577</v>
      </c>
      <c r="D42" s="147">
        <v>554</v>
      </c>
      <c r="E42" s="143">
        <v>23</v>
      </c>
      <c r="F42" s="143">
        <v>508</v>
      </c>
      <c r="G42" s="147">
        <v>356</v>
      </c>
      <c r="H42" s="147">
        <v>99</v>
      </c>
      <c r="I42" s="339">
        <f>F42-G42-H42</f>
        <v>53</v>
      </c>
      <c r="J42" s="144">
        <v>53.2</v>
      </c>
      <c r="K42" s="144">
        <v>51.1</v>
      </c>
      <c r="L42" s="144">
        <v>4</v>
      </c>
    </row>
    <row r="43" spans="1:12" x14ac:dyDescent="0.15">
      <c r="A43" s="141" t="s">
        <v>357</v>
      </c>
      <c r="B43" s="142">
        <v>1086</v>
      </c>
      <c r="C43" s="143">
        <v>573</v>
      </c>
      <c r="D43" s="147">
        <v>553</v>
      </c>
      <c r="E43" s="143">
        <v>20</v>
      </c>
      <c r="F43" s="143">
        <v>513</v>
      </c>
      <c r="G43" s="261">
        <v>352</v>
      </c>
      <c r="H43" s="147">
        <v>102</v>
      </c>
      <c r="I43" s="339">
        <f>F43-G43-H43</f>
        <v>59</v>
      </c>
      <c r="J43" s="144">
        <v>52.7</v>
      </c>
      <c r="K43" s="144">
        <v>50.9</v>
      </c>
      <c r="L43" s="144">
        <v>3.5</v>
      </c>
    </row>
    <row r="44" spans="1:12" x14ac:dyDescent="0.15">
      <c r="A44" s="141" t="s">
        <v>362</v>
      </c>
      <c r="B44" s="142">
        <v>1086</v>
      </c>
      <c r="C44" s="143">
        <v>564</v>
      </c>
      <c r="D44" s="147">
        <v>543</v>
      </c>
      <c r="E44" s="143">
        <v>21</v>
      </c>
      <c r="F44" s="143">
        <v>522</v>
      </c>
      <c r="G44" s="261">
        <v>355</v>
      </c>
      <c r="H44" s="147">
        <v>106</v>
      </c>
      <c r="I44" s="339">
        <f>F44-G44-H44</f>
        <v>61</v>
      </c>
      <c r="J44" s="144">
        <v>51.9</v>
      </c>
      <c r="K44" s="144">
        <v>50</v>
      </c>
      <c r="L44" s="144">
        <v>3.7</v>
      </c>
    </row>
    <row r="45" spans="1:12" x14ac:dyDescent="0.3">
      <c r="A45" s="148"/>
      <c r="B45" s="397"/>
      <c r="C45" s="149"/>
      <c r="D45" s="257"/>
      <c r="E45" s="257"/>
      <c r="F45" s="257"/>
      <c r="G45" s="115"/>
      <c r="H45" s="115"/>
      <c r="I45" s="115"/>
      <c r="J45" s="398"/>
      <c r="K45" s="398"/>
      <c r="L45" s="398"/>
    </row>
    <row r="46" spans="1:12" x14ac:dyDescent="0.15">
      <c r="A46" s="399" t="s">
        <v>363</v>
      </c>
      <c r="B46" s="400"/>
      <c r="C46" s="400"/>
      <c r="D46" s="400"/>
      <c r="E46" s="400"/>
      <c r="F46" s="400"/>
      <c r="G46" s="399"/>
      <c r="H46" s="401"/>
      <c r="I46" s="401"/>
      <c r="J46" s="402"/>
      <c r="K46" s="402"/>
      <c r="L46" s="402"/>
    </row>
    <row r="47" spans="1:12" x14ac:dyDescent="0.15">
      <c r="A47" s="403" t="s">
        <v>364</v>
      </c>
      <c r="B47" s="404"/>
      <c r="C47" s="400"/>
      <c r="D47" s="400"/>
      <c r="E47" s="400"/>
      <c r="F47" s="400"/>
      <c r="G47" s="405"/>
      <c r="H47" s="405"/>
      <c r="I47" s="405"/>
      <c r="J47" s="406"/>
      <c r="K47" s="406"/>
      <c r="L47" s="406"/>
    </row>
    <row r="48" spans="1:12" x14ac:dyDescent="0.3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</row>
  </sheetData>
  <mergeCells count="10">
    <mergeCell ref="B7:L7"/>
    <mergeCell ref="B20:L20"/>
    <mergeCell ref="B33:L33"/>
    <mergeCell ref="A4:A6"/>
    <mergeCell ref="B4:B6"/>
    <mergeCell ref="J4:J6"/>
    <mergeCell ref="K4:K6"/>
    <mergeCell ref="L4:L6"/>
    <mergeCell ref="C5:E5"/>
    <mergeCell ref="F5:I5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B1" sqref="B1"/>
    </sheetView>
  </sheetViews>
  <sheetFormatPr defaultRowHeight="16.5" x14ac:dyDescent="0.3"/>
  <cols>
    <col min="1" max="13" width="10.625" customWidth="1"/>
    <col min="14" max="23" width="21" customWidth="1"/>
  </cols>
  <sheetData>
    <row r="1" spans="1:14" ht="18.75" x14ac:dyDescent="0.3">
      <c r="B1" s="235" t="s">
        <v>119</v>
      </c>
      <c r="C1" s="18"/>
      <c r="D1" s="5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3">
      <c r="A3" s="11" t="s">
        <v>102</v>
      </c>
      <c r="B3" s="18"/>
      <c r="C3" s="18"/>
      <c r="D3" s="18"/>
      <c r="E3" s="18"/>
      <c r="F3" s="18"/>
      <c r="G3" s="18"/>
      <c r="H3" s="18"/>
      <c r="I3" s="18"/>
      <c r="J3" s="18"/>
      <c r="K3" s="11" t="s">
        <v>120</v>
      </c>
      <c r="L3" s="11" t="s">
        <v>3</v>
      </c>
      <c r="M3" s="11"/>
      <c r="N3" s="18"/>
    </row>
    <row r="4" spans="1:14" ht="27" x14ac:dyDescent="0.3">
      <c r="A4" s="152" t="s">
        <v>103</v>
      </c>
      <c r="B4" s="152" t="s">
        <v>121</v>
      </c>
      <c r="C4" s="349" t="s">
        <v>122</v>
      </c>
      <c r="D4" s="349" t="s">
        <v>123</v>
      </c>
      <c r="E4" s="349" t="s">
        <v>124</v>
      </c>
      <c r="F4" s="349" t="s">
        <v>125</v>
      </c>
      <c r="G4" s="349" t="s">
        <v>126</v>
      </c>
      <c r="H4" s="349" t="s">
        <v>127</v>
      </c>
      <c r="I4" s="349" t="s">
        <v>128</v>
      </c>
      <c r="J4" s="349" t="s">
        <v>129</v>
      </c>
      <c r="K4" s="349" t="s">
        <v>130</v>
      </c>
      <c r="L4" s="351" t="s">
        <v>131</v>
      </c>
      <c r="M4" s="351" t="s">
        <v>132</v>
      </c>
      <c r="N4" s="18"/>
    </row>
    <row r="5" spans="1:14" ht="6" customHeight="1" x14ac:dyDescent="0.3">
      <c r="A5" s="153"/>
      <c r="B5" s="154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18"/>
    </row>
    <row r="6" spans="1:14" x14ac:dyDescent="0.15">
      <c r="A6" s="410"/>
      <c r="B6" s="394"/>
      <c r="C6" s="394"/>
      <c r="D6" s="411" t="s">
        <v>133</v>
      </c>
      <c r="E6" s="394"/>
      <c r="F6" s="411" t="s">
        <v>134</v>
      </c>
      <c r="G6" s="394"/>
      <c r="H6" s="394"/>
      <c r="I6" s="394"/>
      <c r="J6" s="394"/>
      <c r="K6" s="394"/>
      <c r="L6" s="394"/>
      <c r="M6" s="412"/>
      <c r="N6" s="6"/>
    </row>
    <row r="7" spans="1:14" x14ac:dyDescent="0.15">
      <c r="A7" s="413" t="s">
        <v>57</v>
      </c>
      <c r="B7" s="157">
        <v>1208</v>
      </c>
      <c r="C7" s="157">
        <v>12</v>
      </c>
      <c r="D7" s="157">
        <v>58</v>
      </c>
      <c r="E7" s="157">
        <v>109</v>
      </c>
      <c r="F7" s="157">
        <v>135</v>
      </c>
      <c r="G7" s="157">
        <v>142</v>
      </c>
      <c r="H7" s="157">
        <v>169</v>
      </c>
      <c r="I7" s="157">
        <v>174</v>
      </c>
      <c r="J7" s="157">
        <v>160</v>
      </c>
      <c r="K7" s="157">
        <v>115</v>
      </c>
      <c r="L7" s="157">
        <v>69</v>
      </c>
      <c r="M7" s="414">
        <v>67</v>
      </c>
      <c r="N7" s="140"/>
    </row>
    <row r="8" spans="1:14" x14ac:dyDescent="0.15">
      <c r="A8" s="413" t="s">
        <v>58</v>
      </c>
      <c r="B8" s="157">
        <v>1205</v>
      </c>
      <c r="C8" s="157">
        <v>13</v>
      </c>
      <c r="D8" s="157">
        <v>54</v>
      </c>
      <c r="E8" s="157">
        <v>100</v>
      </c>
      <c r="F8" s="157">
        <v>132</v>
      </c>
      <c r="G8" s="157">
        <v>138</v>
      </c>
      <c r="H8" s="157">
        <v>168</v>
      </c>
      <c r="I8" s="157">
        <v>169</v>
      </c>
      <c r="J8" s="157">
        <v>165</v>
      </c>
      <c r="K8" s="157">
        <v>126</v>
      </c>
      <c r="L8" s="157">
        <v>73</v>
      </c>
      <c r="M8" s="414">
        <v>67</v>
      </c>
      <c r="N8" s="140"/>
    </row>
    <row r="9" spans="1:14" x14ac:dyDescent="0.15">
      <c r="A9" s="413" t="s">
        <v>59</v>
      </c>
      <c r="B9" s="157">
        <v>1227</v>
      </c>
      <c r="C9" s="157">
        <v>14</v>
      </c>
      <c r="D9" s="157">
        <v>63</v>
      </c>
      <c r="E9" s="157">
        <v>96</v>
      </c>
      <c r="F9" s="157">
        <v>128</v>
      </c>
      <c r="G9" s="157">
        <v>135</v>
      </c>
      <c r="H9" s="157">
        <v>162</v>
      </c>
      <c r="I9" s="157">
        <v>175</v>
      </c>
      <c r="J9" s="157">
        <v>169</v>
      </c>
      <c r="K9" s="157">
        <v>134</v>
      </c>
      <c r="L9" s="157">
        <v>79</v>
      </c>
      <c r="M9" s="414">
        <v>72</v>
      </c>
      <c r="N9" s="140"/>
    </row>
    <row r="10" spans="1:14" x14ac:dyDescent="0.15">
      <c r="A10" s="413" t="s">
        <v>135</v>
      </c>
      <c r="B10" s="157">
        <v>1246</v>
      </c>
      <c r="C10" s="157">
        <v>14</v>
      </c>
      <c r="D10" s="157">
        <v>66</v>
      </c>
      <c r="E10" s="157">
        <v>100</v>
      </c>
      <c r="F10" s="157">
        <v>124</v>
      </c>
      <c r="G10" s="157">
        <v>139</v>
      </c>
      <c r="H10" s="157">
        <v>166</v>
      </c>
      <c r="I10" s="157">
        <v>175</v>
      </c>
      <c r="J10" s="157">
        <v>170</v>
      </c>
      <c r="K10" s="157">
        <v>136</v>
      </c>
      <c r="L10" s="157">
        <v>81</v>
      </c>
      <c r="M10" s="414">
        <v>76</v>
      </c>
      <c r="N10" s="140"/>
    </row>
    <row r="11" spans="1:14" x14ac:dyDescent="0.15">
      <c r="A11" s="413" t="s">
        <v>365</v>
      </c>
      <c r="B11" s="157">
        <v>1247</v>
      </c>
      <c r="C11" s="157">
        <v>11</v>
      </c>
      <c r="D11" s="157">
        <v>65</v>
      </c>
      <c r="E11" s="157">
        <v>99</v>
      </c>
      <c r="F11" s="157">
        <v>121</v>
      </c>
      <c r="G11" s="157">
        <v>139</v>
      </c>
      <c r="H11" s="157">
        <v>156</v>
      </c>
      <c r="I11" s="157">
        <v>178</v>
      </c>
      <c r="J11" s="157">
        <v>165</v>
      </c>
      <c r="K11" s="157">
        <v>146</v>
      </c>
      <c r="L11" s="157">
        <v>85</v>
      </c>
      <c r="M11" s="414">
        <v>84</v>
      </c>
      <c r="N11" s="140"/>
    </row>
    <row r="12" spans="1:14" x14ac:dyDescent="0.15">
      <c r="A12" s="418" t="s">
        <v>366</v>
      </c>
      <c r="B12" s="419">
        <v>1239</v>
      </c>
      <c r="C12" s="419">
        <v>8</v>
      </c>
      <c r="D12" s="419">
        <v>55</v>
      </c>
      <c r="E12" s="419">
        <v>95</v>
      </c>
      <c r="F12" s="419">
        <v>108</v>
      </c>
      <c r="G12" s="419">
        <v>133</v>
      </c>
      <c r="H12" s="419">
        <v>151</v>
      </c>
      <c r="I12" s="419">
        <v>185</v>
      </c>
      <c r="J12" s="419">
        <v>167</v>
      </c>
      <c r="K12" s="419">
        <v>154</v>
      </c>
      <c r="L12" s="419">
        <v>94</v>
      </c>
      <c r="M12" s="420">
        <v>88</v>
      </c>
      <c r="N12" s="118"/>
    </row>
    <row r="13" spans="1:14" x14ac:dyDescent="0.15">
      <c r="A13" s="385" t="s">
        <v>3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4"/>
      <c r="N13" s="118"/>
    </row>
    <row r="14" spans="1:14" x14ac:dyDescent="0.15">
      <c r="A14" s="141" t="s">
        <v>367</v>
      </c>
      <c r="B14" s="157">
        <v>1235</v>
      </c>
      <c r="C14" s="157">
        <v>11</v>
      </c>
      <c r="D14" s="157">
        <v>59</v>
      </c>
      <c r="E14" s="157">
        <v>102</v>
      </c>
      <c r="F14" s="157">
        <v>114</v>
      </c>
      <c r="G14" s="157">
        <v>132</v>
      </c>
      <c r="H14" s="157">
        <v>153</v>
      </c>
      <c r="I14" s="157">
        <v>181</v>
      </c>
      <c r="J14" s="157">
        <v>166</v>
      </c>
      <c r="K14" s="157">
        <v>150</v>
      </c>
      <c r="L14" s="157">
        <v>92</v>
      </c>
      <c r="M14" s="414">
        <v>76</v>
      </c>
      <c r="N14" s="118"/>
    </row>
    <row r="15" spans="1:14" x14ac:dyDescent="0.15">
      <c r="A15" s="141" t="s">
        <v>359</v>
      </c>
      <c r="B15" s="157">
        <v>1250</v>
      </c>
      <c r="C15" s="157">
        <v>9</v>
      </c>
      <c r="D15" s="157">
        <v>57</v>
      </c>
      <c r="E15" s="157">
        <v>97</v>
      </c>
      <c r="F15" s="157">
        <v>109</v>
      </c>
      <c r="G15" s="157">
        <v>133</v>
      </c>
      <c r="H15" s="157">
        <v>152</v>
      </c>
      <c r="I15" s="157">
        <v>186</v>
      </c>
      <c r="J15" s="157">
        <v>168</v>
      </c>
      <c r="K15" s="157">
        <v>157</v>
      </c>
      <c r="L15" s="157">
        <v>93</v>
      </c>
      <c r="M15" s="414">
        <v>91</v>
      </c>
      <c r="N15" s="118"/>
    </row>
    <row r="16" spans="1:14" x14ac:dyDescent="0.15">
      <c r="A16" s="141" t="s">
        <v>368</v>
      </c>
      <c r="B16" s="157">
        <v>1242</v>
      </c>
      <c r="C16" s="157">
        <v>7</v>
      </c>
      <c r="D16" s="157">
        <v>56</v>
      </c>
      <c r="E16" s="157">
        <v>91</v>
      </c>
      <c r="F16" s="157">
        <v>106</v>
      </c>
      <c r="G16" s="157">
        <v>134</v>
      </c>
      <c r="H16" s="157">
        <v>151</v>
      </c>
      <c r="I16" s="157">
        <v>187</v>
      </c>
      <c r="J16" s="157">
        <v>168</v>
      </c>
      <c r="K16" s="157">
        <v>155</v>
      </c>
      <c r="L16" s="157">
        <v>95</v>
      </c>
      <c r="M16" s="414">
        <v>93</v>
      </c>
      <c r="N16" s="118"/>
    </row>
    <row r="17" spans="1:14" x14ac:dyDescent="0.15">
      <c r="A17" s="141" t="s">
        <v>369</v>
      </c>
      <c r="B17" s="157">
        <v>1229</v>
      </c>
      <c r="C17" s="158">
        <v>6</v>
      </c>
      <c r="D17" s="157">
        <v>49</v>
      </c>
      <c r="E17" s="157">
        <v>91</v>
      </c>
      <c r="F17" s="157">
        <v>105</v>
      </c>
      <c r="G17" s="157">
        <v>134</v>
      </c>
      <c r="H17" s="157">
        <v>149</v>
      </c>
      <c r="I17" s="157">
        <v>187</v>
      </c>
      <c r="J17" s="157">
        <v>167</v>
      </c>
      <c r="K17" s="157">
        <v>155</v>
      </c>
      <c r="L17" s="157">
        <v>93</v>
      </c>
      <c r="M17" s="414">
        <v>93</v>
      </c>
      <c r="N17" s="118"/>
    </row>
    <row r="18" spans="1:14" x14ac:dyDescent="0.15">
      <c r="A18" s="410"/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4"/>
      <c r="N18" s="118"/>
    </row>
    <row r="19" spans="1:14" x14ac:dyDescent="0.15">
      <c r="A19" s="410"/>
      <c r="B19" s="415"/>
      <c r="C19" s="415"/>
      <c r="D19" s="416" t="s">
        <v>15</v>
      </c>
      <c r="E19" s="415"/>
      <c r="F19" s="416" t="s">
        <v>136</v>
      </c>
      <c r="G19" s="415"/>
      <c r="H19" s="415"/>
      <c r="I19" s="415"/>
      <c r="J19" s="415"/>
      <c r="K19" s="415"/>
      <c r="L19" s="415"/>
      <c r="M19" s="414"/>
      <c r="N19" s="118"/>
    </row>
    <row r="20" spans="1:14" x14ac:dyDescent="0.15">
      <c r="A20" s="413" t="s">
        <v>57</v>
      </c>
      <c r="B20" s="157">
        <v>683</v>
      </c>
      <c r="C20" s="157">
        <v>5</v>
      </c>
      <c r="D20" s="157">
        <v>23</v>
      </c>
      <c r="E20" s="157">
        <v>52</v>
      </c>
      <c r="F20" s="157">
        <v>79</v>
      </c>
      <c r="G20" s="157">
        <v>88</v>
      </c>
      <c r="H20" s="157">
        <v>100</v>
      </c>
      <c r="I20" s="157">
        <v>99</v>
      </c>
      <c r="J20" s="157">
        <v>94</v>
      </c>
      <c r="K20" s="157">
        <v>69</v>
      </c>
      <c r="L20" s="157">
        <v>39</v>
      </c>
      <c r="M20" s="414">
        <v>37</v>
      </c>
      <c r="N20" s="118"/>
    </row>
    <row r="21" spans="1:14" x14ac:dyDescent="0.15">
      <c r="A21" s="413" t="s">
        <v>58</v>
      </c>
      <c r="B21" s="157">
        <v>682</v>
      </c>
      <c r="C21" s="157">
        <v>5</v>
      </c>
      <c r="D21" s="157">
        <v>20</v>
      </c>
      <c r="E21" s="157">
        <v>48</v>
      </c>
      <c r="F21" s="157">
        <v>76</v>
      </c>
      <c r="G21" s="157">
        <v>86</v>
      </c>
      <c r="H21" s="157">
        <v>100</v>
      </c>
      <c r="I21" s="157">
        <v>99</v>
      </c>
      <c r="J21" s="157">
        <v>96</v>
      </c>
      <c r="K21" s="157">
        <v>76</v>
      </c>
      <c r="L21" s="157">
        <v>43</v>
      </c>
      <c r="M21" s="414">
        <v>34</v>
      </c>
      <c r="N21" s="118"/>
    </row>
    <row r="22" spans="1:14" x14ac:dyDescent="0.15">
      <c r="A22" s="413" t="s">
        <v>59</v>
      </c>
      <c r="B22" s="157">
        <v>702</v>
      </c>
      <c r="C22" s="157">
        <v>7</v>
      </c>
      <c r="D22" s="157">
        <v>23</v>
      </c>
      <c r="E22" s="157">
        <v>47</v>
      </c>
      <c r="F22" s="157">
        <v>76</v>
      </c>
      <c r="G22" s="157">
        <v>84</v>
      </c>
      <c r="H22" s="157">
        <v>97</v>
      </c>
      <c r="I22" s="157">
        <v>101</v>
      </c>
      <c r="J22" s="157">
        <v>99</v>
      </c>
      <c r="K22" s="157">
        <v>82</v>
      </c>
      <c r="L22" s="157">
        <v>47</v>
      </c>
      <c r="M22" s="414">
        <v>39</v>
      </c>
      <c r="N22" s="118"/>
    </row>
    <row r="23" spans="1:14" x14ac:dyDescent="0.15">
      <c r="A23" s="413" t="s">
        <v>135</v>
      </c>
      <c r="B23" s="157">
        <v>715</v>
      </c>
      <c r="C23" s="157">
        <v>7</v>
      </c>
      <c r="D23" s="157">
        <v>26</v>
      </c>
      <c r="E23" s="157">
        <v>51</v>
      </c>
      <c r="F23" s="157">
        <v>73</v>
      </c>
      <c r="G23" s="157">
        <v>85</v>
      </c>
      <c r="H23" s="157">
        <v>96</v>
      </c>
      <c r="I23" s="157">
        <v>101</v>
      </c>
      <c r="J23" s="157">
        <v>98</v>
      </c>
      <c r="K23" s="157">
        <v>82</v>
      </c>
      <c r="L23" s="157">
        <v>48</v>
      </c>
      <c r="M23" s="414">
        <v>47</v>
      </c>
      <c r="N23" s="118"/>
    </row>
    <row r="24" spans="1:14" x14ac:dyDescent="0.15">
      <c r="A24" s="413" t="s">
        <v>365</v>
      </c>
      <c r="B24" s="157">
        <v>709</v>
      </c>
      <c r="C24" s="157">
        <v>5</v>
      </c>
      <c r="D24" s="157">
        <v>26</v>
      </c>
      <c r="E24" s="157">
        <v>50</v>
      </c>
      <c r="F24" s="157">
        <v>72</v>
      </c>
      <c r="G24" s="157">
        <v>84</v>
      </c>
      <c r="H24" s="157">
        <v>92</v>
      </c>
      <c r="I24" s="157">
        <v>100</v>
      </c>
      <c r="J24" s="157">
        <v>96</v>
      </c>
      <c r="K24" s="157">
        <v>84</v>
      </c>
      <c r="L24" s="157">
        <v>48</v>
      </c>
      <c r="M24" s="414">
        <v>52</v>
      </c>
      <c r="N24" s="118"/>
    </row>
    <row r="25" spans="1:14" x14ac:dyDescent="0.15">
      <c r="A25" s="413" t="s">
        <v>370</v>
      </c>
      <c r="B25" s="157">
        <v>691</v>
      </c>
      <c r="C25" s="157">
        <v>4</v>
      </c>
      <c r="D25" s="157">
        <v>20</v>
      </c>
      <c r="E25" s="157">
        <v>46</v>
      </c>
      <c r="F25" s="157">
        <v>65</v>
      </c>
      <c r="G25" s="157">
        <v>82</v>
      </c>
      <c r="H25" s="157">
        <v>86</v>
      </c>
      <c r="I25" s="157">
        <v>100</v>
      </c>
      <c r="J25" s="157">
        <v>95</v>
      </c>
      <c r="K25" s="157">
        <v>87</v>
      </c>
      <c r="L25" s="157">
        <v>57</v>
      </c>
      <c r="M25" s="414">
        <v>50</v>
      </c>
      <c r="N25" s="118"/>
    </row>
    <row r="26" spans="1:14" x14ac:dyDescent="0.15">
      <c r="A26" s="385" t="s">
        <v>3</v>
      </c>
      <c r="B26" s="159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4"/>
      <c r="N26" s="118"/>
    </row>
    <row r="27" spans="1:14" x14ac:dyDescent="0.15">
      <c r="A27" s="141" t="s">
        <v>371</v>
      </c>
      <c r="B27" s="157">
        <v>695</v>
      </c>
      <c r="C27" s="157">
        <v>5</v>
      </c>
      <c r="D27" s="157">
        <v>23</v>
      </c>
      <c r="E27" s="157">
        <v>49</v>
      </c>
      <c r="F27" s="157">
        <v>67</v>
      </c>
      <c r="G27" s="157">
        <v>81</v>
      </c>
      <c r="H27" s="157">
        <v>87</v>
      </c>
      <c r="I27" s="157">
        <v>101</v>
      </c>
      <c r="J27" s="157">
        <v>95</v>
      </c>
      <c r="K27" s="157">
        <v>85</v>
      </c>
      <c r="L27" s="157">
        <v>55</v>
      </c>
      <c r="M27" s="414">
        <v>46</v>
      </c>
      <c r="N27" s="118"/>
    </row>
    <row r="28" spans="1:14" x14ac:dyDescent="0.15">
      <c r="A28" s="141" t="s">
        <v>372</v>
      </c>
      <c r="B28" s="157">
        <v>696</v>
      </c>
      <c r="C28" s="157">
        <v>4</v>
      </c>
      <c r="D28" s="157">
        <v>20</v>
      </c>
      <c r="E28" s="157">
        <v>45</v>
      </c>
      <c r="F28" s="157">
        <v>67</v>
      </c>
      <c r="G28" s="157">
        <v>84</v>
      </c>
      <c r="H28" s="157">
        <v>86</v>
      </c>
      <c r="I28" s="157">
        <v>101</v>
      </c>
      <c r="J28" s="157">
        <v>95</v>
      </c>
      <c r="K28" s="157">
        <v>88</v>
      </c>
      <c r="L28" s="157">
        <v>57</v>
      </c>
      <c r="M28" s="414">
        <v>49</v>
      </c>
      <c r="N28" s="118"/>
    </row>
    <row r="29" spans="1:14" x14ac:dyDescent="0.15">
      <c r="A29" s="141" t="s">
        <v>373</v>
      </c>
      <c r="B29" s="157">
        <v>689</v>
      </c>
      <c r="C29" s="157">
        <v>4</v>
      </c>
      <c r="D29" s="157">
        <v>19</v>
      </c>
      <c r="E29" s="157">
        <v>44</v>
      </c>
      <c r="F29" s="157">
        <v>64</v>
      </c>
      <c r="G29" s="157">
        <v>81</v>
      </c>
      <c r="H29" s="157">
        <v>86</v>
      </c>
      <c r="I29" s="157">
        <v>100</v>
      </c>
      <c r="J29" s="157">
        <v>95</v>
      </c>
      <c r="K29" s="157">
        <v>87</v>
      </c>
      <c r="L29" s="157">
        <v>58</v>
      </c>
      <c r="M29" s="414">
        <v>51</v>
      </c>
      <c r="N29" s="118"/>
    </row>
    <row r="30" spans="1:14" x14ac:dyDescent="0.15">
      <c r="A30" s="141" t="s">
        <v>374</v>
      </c>
      <c r="B30" s="157">
        <v>685</v>
      </c>
      <c r="C30" s="157">
        <v>4</v>
      </c>
      <c r="D30" s="157">
        <v>16</v>
      </c>
      <c r="E30" s="157">
        <v>46</v>
      </c>
      <c r="F30" s="157">
        <v>63</v>
      </c>
      <c r="G30" s="157">
        <v>81</v>
      </c>
      <c r="H30" s="157">
        <v>84</v>
      </c>
      <c r="I30" s="157">
        <v>99</v>
      </c>
      <c r="J30" s="157">
        <v>94</v>
      </c>
      <c r="K30" s="157">
        <v>88</v>
      </c>
      <c r="L30" s="157">
        <v>58</v>
      </c>
      <c r="M30" s="414">
        <v>54</v>
      </c>
      <c r="N30" s="118"/>
    </row>
    <row r="31" spans="1:14" x14ac:dyDescent="0.15">
      <c r="A31" s="410"/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4"/>
      <c r="N31" s="118"/>
    </row>
    <row r="32" spans="1:14" x14ac:dyDescent="0.15">
      <c r="A32" s="410"/>
      <c r="B32" s="415"/>
      <c r="C32" s="415"/>
      <c r="D32" s="416" t="s">
        <v>16</v>
      </c>
      <c r="E32" s="415"/>
      <c r="F32" s="416" t="s">
        <v>136</v>
      </c>
      <c r="G32" s="415"/>
      <c r="H32" s="415"/>
      <c r="I32" s="415"/>
      <c r="J32" s="415"/>
      <c r="K32" s="415"/>
      <c r="L32" s="415"/>
      <c r="M32" s="414"/>
      <c r="N32" s="118"/>
    </row>
    <row r="33" spans="1:14" x14ac:dyDescent="0.15">
      <c r="A33" s="413" t="s">
        <v>57</v>
      </c>
      <c r="B33" s="157">
        <v>525</v>
      </c>
      <c r="C33" s="157">
        <v>7</v>
      </c>
      <c r="D33" s="157">
        <v>35</v>
      </c>
      <c r="E33" s="157">
        <v>56</v>
      </c>
      <c r="F33" s="157">
        <v>56</v>
      </c>
      <c r="G33" s="157">
        <v>54</v>
      </c>
      <c r="H33" s="157">
        <v>69</v>
      </c>
      <c r="I33" s="157">
        <v>75</v>
      </c>
      <c r="J33" s="157">
        <v>66</v>
      </c>
      <c r="K33" s="157">
        <v>46</v>
      </c>
      <c r="L33" s="157">
        <v>30</v>
      </c>
      <c r="M33" s="414">
        <v>30</v>
      </c>
      <c r="N33" s="118"/>
    </row>
    <row r="34" spans="1:14" x14ac:dyDescent="0.15">
      <c r="A34" s="413" t="s">
        <v>58</v>
      </c>
      <c r="B34" s="157">
        <v>523</v>
      </c>
      <c r="C34" s="157">
        <v>8</v>
      </c>
      <c r="D34" s="157">
        <v>34</v>
      </c>
      <c r="E34" s="157">
        <v>53</v>
      </c>
      <c r="F34" s="157">
        <v>55</v>
      </c>
      <c r="G34" s="157">
        <v>52</v>
      </c>
      <c r="H34" s="157">
        <v>68</v>
      </c>
      <c r="I34" s="157">
        <v>70</v>
      </c>
      <c r="J34" s="157">
        <v>69</v>
      </c>
      <c r="K34" s="157">
        <v>50</v>
      </c>
      <c r="L34" s="157">
        <v>29</v>
      </c>
      <c r="M34" s="414">
        <v>34</v>
      </c>
      <c r="N34" s="118"/>
    </row>
    <row r="35" spans="1:14" x14ac:dyDescent="0.15">
      <c r="A35" s="413" t="s">
        <v>59</v>
      </c>
      <c r="B35" s="157">
        <v>524</v>
      </c>
      <c r="C35" s="157">
        <v>7</v>
      </c>
      <c r="D35" s="157">
        <v>40</v>
      </c>
      <c r="E35" s="157">
        <v>50</v>
      </c>
      <c r="F35" s="157">
        <v>52</v>
      </c>
      <c r="G35" s="157">
        <v>51</v>
      </c>
      <c r="H35" s="157">
        <v>65</v>
      </c>
      <c r="I35" s="157">
        <v>74</v>
      </c>
      <c r="J35" s="157">
        <v>70</v>
      </c>
      <c r="K35" s="157">
        <v>52</v>
      </c>
      <c r="L35" s="157">
        <v>32</v>
      </c>
      <c r="M35" s="414">
        <v>32</v>
      </c>
      <c r="N35" s="118"/>
    </row>
    <row r="36" spans="1:14" x14ac:dyDescent="0.15">
      <c r="A36" s="413" t="s">
        <v>135</v>
      </c>
      <c r="B36" s="157">
        <v>532</v>
      </c>
      <c r="C36" s="157">
        <v>7</v>
      </c>
      <c r="D36" s="157">
        <v>40</v>
      </c>
      <c r="E36" s="157">
        <v>49</v>
      </c>
      <c r="F36" s="157">
        <v>50</v>
      </c>
      <c r="G36" s="157">
        <v>54</v>
      </c>
      <c r="H36" s="157">
        <v>70</v>
      </c>
      <c r="I36" s="157">
        <v>74</v>
      </c>
      <c r="J36" s="157">
        <v>72</v>
      </c>
      <c r="K36" s="157">
        <v>54</v>
      </c>
      <c r="L36" s="157">
        <v>34</v>
      </c>
      <c r="M36" s="414">
        <v>29</v>
      </c>
      <c r="N36" s="118"/>
    </row>
    <row r="37" spans="1:14" x14ac:dyDescent="0.15">
      <c r="A37" s="413" t="s">
        <v>365</v>
      </c>
      <c r="B37" s="157">
        <v>538</v>
      </c>
      <c r="C37" s="157">
        <v>5</v>
      </c>
      <c r="D37" s="157">
        <v>39</v>
      </c>
      <c r="E37" s="157">
        <v>49</v>
      </c>
      <c r="F37" s="157">
        <v>48</v>
      </c>
      <c r="G37" s="157">
        <v>54</v>
      </c>
      <c r="H37" s="157">
        <v>65</v>
      </c>
      <c r="I37" s="157">
        <v>78</v>
      </c>
      <c r="J37" s="157">
        <v>70</v>
      </c>
      <c r="K37" s="157">
        <v>62</v>
      </c>
      <c r="L37" s="157">
        <v>37</v>
      </c>
      <c r="M37" s="414">
        <v>32</v>
      </c>
      <c r="N37" s="118"/>
    </row>
    <row r="38" spans="1:14" x14ac:dyDescent="0.15">
      <c r="A38" s="413" t="s">
        <v>375</v>
      </c>
      <c r="B38" s="157">
        <v>548</v>
      </c>
      <c r="C38" s="157">
        <v>4</v>
      </c>
      <c r="D38" s="157">
        <v>36</v>
      </c>
      <c r="E38" s="157">
        <v>49</v>
      </c>
      <c r="F38" s="157">
        <v>43</v>
      </c>
      <c r="G38" s="157">
        <v>51</v>
      </c>
      <c r="H38" s="157">
        <v>65</v>
      </c>
      <c r="I38" s="157">
        <v>85</v>
      </c>
      <c r="J38" s="157">
        <v>73</v>
      </c>
      <c r="K38" s="157">
        <v>67</v>
      </c>
      <c r="L38" s="157">
        <v>37</v>
      </c>
      <c r="M38" s="414">
        <v>38</v>
      </c>
      <c r="N38" s="118"/>
    </row>
    <row r="39" spans="1:14" x14ac:dyDescent="0.15">
      <c r="A39" s="385" t="s">
        <v>3</v>
      </c>
      <c r="B39" s="415"/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4"/>
      <c r="N39" s="118"/>
    </row>
    <row r="40" spans="1:14" x14ac:dyDescent="0.15">
      <c r="A40" s="141" t="s">
        <v>376</v>
      </c>
      <c r="B40" s="157">
        <v>541</v>
      </c>
      <c r="C40" s="157">
        <v>5</v>
      </c>
      <c r="D40" s="157">
        <v>36</v>
      </c>
      <c r="E40" s="157">
        <v>53</v>
      </c>
      <c r="F40" s="157">
        <v>47</v>
      </c>
      <c r="G40" s="157">
        <v>50</v>
      </c>
      <c r="H40" s="157">
        <v>65</v>
      </c>
      <c r="I40" s="157">
        <v>80</v>
      </c>
      <c r="J40" s="157">
        <v>71</v>
      </c>
      <c r="K40" s="157">
        <v>65</v>
      </c>
      <c r="L40" s="157">
        <v>38</v>
      </c>
      <c r="M40" s="261">
        <v>30</v>
      </c>
      <c r="N40" s="160"/>
    </row>
    <row r="41" spans="1:14" x14ac:dyDescent="0.15">
      <c r="A41" s="141" t="s">
        <v>359</v>
      </c>
      <c r="B41" s="157">
        <v>554</v>
      </c>
      <c r="C41" s="157">
        <v>5</v>
      </c>
      <c r="D41" s="157">
        <v>37</v>
      </c>
      <c r="E41" s="157">
        <v>52</v>
      </c>
      <c r="F41" s="157">
        <v>41</v>
      </c>
      <c r="G41" s="157">
        <v>49</v>
      </c>
      <c r="H41" s="157">
        <v>66</v>
      </c>
      <c r="I41" s="157">
        <v>84</v>
      </c>
      <c r="J41" s="157">
        <v>73</v>
      </c>
      <c r="K41" s="157">
        <v>69</v>
      </c>
      <c r="L41" s="157">
        <v>37</v>
      </c>
      <c r="M41" s="261">
        <v>42</v>
      </c>
      <c r="N41" s="160"/>
    </row>
    <row r="42" spans="1:14" x14ac:dyDescent="0.15">
      <c r="A42" s="141" t="s">
        <v>377</v>
      </c>
      <c r="B42" s="157">
        <v>553</v>
      </c>
      <c r="C42" s="157">
        <v>3</v>
      </c>
      <c r="D42" s="157">
        <v>36</v>
      </c>
      <c r="E42" s="157">
        <v>47</v>
      </c>
      <c r="F42" s="157">
        <v>42</v>
      </c>
      <c r="G42" s="157">
        <v>54</v>
      </c>
      <c r="H42" s="157">
        <v>65</v>
      </c>
      <c r="I42" s="157">
        <v>87</v>
      </c>
      <c r="J42" s="157">
        <v>73</v>
      </c>
      <c r="K42" s="157">
        <v>68</v>
      </c>
      <c r="L42" s="157">
        <v>38</v>
      </c>
      <c r="M42" s="261">
        <v>41</v>
      </c>
      <c r="N42" s="160"/>
    </row>
    <row r="43" spans="1:14" x14ac:dyDescent="0.15">
      <c r="A43" s="161" t="s">
        <v>378</v>
      </c>
      <c r="B43" s="155">
        <v>543</v>
      </c>
      <c r="C43" s="156">
        <v>2</v>
      </c>
      <c r="D43" s="156">
        <v>33</v>
      </c>
      <c r="E43" s="156">
        <v>45</v>
      </c>
      <c r="F43" s="156">
        <v>42</v>
      </c>
      <c r="G43" s="156">
        <v>53</v>
      </c>
      <c r="H43" s="156">
        <v>65</v>
      </c>
      <c r="I43" s="156">
        <v>88</v>
      </c>
      <c r="J43" s="156">
        <v>73</v>
      </c>
      <c r="K43" s="156">
        <v>68</v>
      </c>
      <c r="L43" s="156">
        <v>36</v>
      </c>
      <c r="M43" s="149">
        <v>39</v>
      </c>
      <c r="N43" s="160"/>
    </row>
    <row r="44" spans="1:14" x14ac:dyDescent="0.15">
      <c r="A44" s="417" t="s">
        <v>379</v>
      </c>
      <c r="B44" s="388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6"/>
    </row>
    <row r="45" spans="1:14" x14ac:dyDescent="0.15">
      <c r="A45" s="12"/>
      <c r="B45" s="8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x14ac:dyDescent="0.3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" sqref="B1"/>
    </sheetView>
  </sheetViews>
  <sheetFormatPr defaultRowHeight="16.5" x14ac:dyDescent="0.3"/>
  <cols>
    <col min="1" max="6" width="12.625" customWidth="1"/>
  </cols>
  <sheetData>
    <row r="1" spans="1:6" ht="18.75" x14ac:dyDescent="0.3">
      <c r="B1" s="235" t="s">
        <v>137</v>
      </c>
      <c r="C1" s="18"/>
      <c r="D1" s="5"/>
      <c r="E1" s="18"/>
      <c r="F1" s="18"/>
    </row>
    <row r="2" spans="1:6" x14ac:dyDescent="0.15">
      <c r="A2" s="12" t="s">
        <v>3</v>
      </c>
      <c r="B2" s="6"/>
      <c r="C2" s="6"/>
      <c r="D2" s="6"/>
      <c r="E2" s="6"/>
      <c r="F2" s="12" t="s">
        <v>3</v>
      </c>
    </row>
    <row r="3" spans="1:6" x14ac:dyDescent="0.3">
      <c r="A3" s="11" t="s">
        <v>102</v>
      </c>
      <c r="B3" s="18"/>
      <c r="C3" s="18"/>
      <c r="D3" s="18"/>
      <c r="E3" s="18"/>
      <c r="F3" s="18"/>
    </row>
    <row r="4" spans="1:6" ht="27" x14ac:dyDescent="0.3">
      <c r="A4" s="152" t="s">
        <v>138</v>
      </c>
      <c r="B4" s="352" t="s">
        <v>121</v>
      </c>
      <c r="C4" s="352" t="s">
        <v>139</v>
      </c>
      <c r="D4" s="352" t="s">
        <v>140</v>
      </c>
      <c r="E4" s="352" t="s">
        <v>141</v>
      </c>
      <c r="F4" s="162" t="s">
        <v>142</v>
      </c>
    </row>
    <row r="5" spans="1:6" x14ac:dyDescent="0.3">
      <c r="A5" s="163"/>
      <c r="B5" s="164"/>
      <c r="C5" s="164"/>
      <c r="D5" s="164"/>
      <c r="E5" s="164"/>
      <c r="F5" s="164"/>
    </row>
    <row r="6" spans="1:6" x14ac:dyDescent="0.15">
      <c r="A6" s="410"/>
      <c r="B6" s="394"/>
      <c r="C6" s="411" t="s">
        <v>133</v>
      </c>
      <c r="D6" s="394"/>
      <c r="E6" s="411" t="s">
        <v>134</v>
      </c>
      <c r="F6" s="394"/>
    </row>
    <row r="7" spans="1:6" x14ac:dyDescent="0.15">
      <c r="A7" s="413" t="s">
        <v>57</v>
      </c>
      <c r="B7" s="421">
        <v>1208</v>
      </c>
      <c r="C7" s="421">
        <v>102</v>
      </c>
      <c r="D7" s="421">
        <v>131</v>
      </c>
      <c r="E7" s="421">
        <v>430</v>
      </c>
      <c r="F7" s="421">
        <v>546</v>
      </c>
    </row>
    <row r="8" spans="1:6" x14ac:dyDescent="0.15">
      <c r="A8" s="413" t="s">
        <v>58</v>
      </c>
      <c r="B8" s="421">
        <v>1205</v>
      </c>
      <c r="C8" s="421">
        <v>93</v>
      </c>
      <c r="D8" s="421">
        <v>129</v>
      </c>
      <c r="E8" s="421">
        <v>441</v>
      </c>
      <c r="F8" s="421">
        <v>542</v>
      </c>
    </row>
    <row r="9" spans="1:6" x14ac:dyDescent="0.15">
      <c r="A9" s="413" t="s">
        <v>59</v>
      </c>
      <c r="B9" s="166">
        <v>1227</v>
      </c>
      <c r="C9" s="166">
        <v>92</v>
      </c>
      <c r="D9" s="166">
        <v>108</v>
      </c>
      <c r="E9" s="166">
        <v>468</v>
      </c>
      <c r="F9" s="166">
        <v>558</v>
      </c>
    </row>
    <row r="10" spans="1:6" x14ac:dyDescent="0.15">
      <c r="A10" s="413" t="s">
        <v>135</v>
      </c>
      <c r="B10" s="166">
        <v>1246</v>
      </c>
      <c r="C10" s="166">
        <v>82</v>
      </c>
      <c r="D10" s="166">
        <v>109</v>
      </c>
      <c r="E10" s="166">
        <v>450</v>
      </c>
      <c r="F10" s="166">
        <v>605</v>
      </c>
    </row>
    <row r="11" spans="1:6" x14ac:dyDescent="0.15">
      <c r="A11" s="413" t="s">
        <v>365</v>
      </c>
      <c r="B11" s="166">
        <v>1247</v>
      </c>
      <c r="C11" s="166">
        <v>86</v>
      </c>
      <c r="D11" s="166">
        <v>113</v>
      </c>
      <c r="E11" s="166">
        <v>452</v>
      </c>
      <c r="F11" s="166">
        <v>596</v>
      </c>
    </row>
    <row r="12" spans="1:6" x14ac:dyDescent="0.15">
      <c r="A12" s="418" t="s">
        <v>355</v>
      </c>
      <c r="B12" s="428">
        <v>1239</v>
      </c>
      <c r="C12" s="428">
        <v>80</v>
      </c>
      <c r="D12" s="428">
        <v>112</v>
      </c>
      <c r="E12" s="428">
        <v>444</v>
      </c>
      <c r="F12" s="428">
        <v>603</v>
      </c>
    </row>
    <row r="13" spans="1:6" x14ac:dyDescent="0.15">
      <c r="A13" s="385" t="s">
        <v>3</v>
      </c>
      <c r="B13" s="422"/>
      <c r="C13" s="422"/>
      <c r="D13" s="422"/>
      <c r="E13" s="422"/>
      <c r="F13" s="422"/>
    </row>
    <row r="14" spans="1:6" x14ac:dyDescent="0.3">
      <c r="A14" s="165" t="s">
        <v>116</v>
      </c>
      <c r="B14" s="166">
        <v>1235</v>
      </c>
      <c r="C14" s="166">
        <v>72</v>
      </c>
      <c r="D14" s="166">
        <v>109</v>
      </c>
      <c r="E14" s="166">
        <v>445</v>
      </c>
      <c r="F14" s="166">
        <v>609</v>
      </c>
    </row>
    <row r="15" spans="1:6" x14ac:dyDescent="0.3">
      <c r="A15" s="165" t="s">
        <v>359</v>
      </c>
      <c r="B15" s="166">
        <v>1250</v>
      </c>
      <c r="C15" s="166">
        <v>85</v>
      </c>
      <c r="D15" s="166">
        <v>111</v>
      </c>
      <c r="E15" s="166">
        <v>447</v>
      </c>
      <c r="F15" s="166">
        <v>608</v>
      </c>
    </row>
    <row r="16" spans="1:6" x14ac:dyDescent="0.3">
      <c r="A16" s="165" t="s">
        <v>360</v>
      </c>
      <c r="B16" s="166">
        <v>1242</v>
      </c>
      <c r="C16" s="166">
        <v>85</v>
      </c>
      <c r="D16" s="166">
        <v>115</v>
      </c>
      <c r="E16" s="166">
        <v>443</v>
      </c>
      <c r="F16" s="166">
        <v>599</v>
      </c>
    </row>
    <row r="17" spans="1:6" x14ac:dyDescent="0.3">
      <c r="A17" s="165" t="s">
        <v>358</v>
      </c>
      <c r="B17" s="166">
        <v>1229</v>
      </c>
      <c r="C17" s="166">
        <v>80</v>
      </c>
      <c r="D17" s="166">
        <v>112</v>
      </c>
      <c r="E17" s="166">
        <v>442</v>
      </c>
      <c r="F17" s="166">
        <v>596</v>
      </c>
    </row>
    <row r="18" spans="1:6" x14ac:dyDescent="0.15">
      <c r="A18" s="410"/>
      <c r="B18" s="423"/>
      <c r="C18" s="423"/>
      <c r="D18" s="423"/>
      <c r="E18" s="423"/>
      <c r="F18" s="423"/>
    </row>
    <row r="19" spans="1:6" x14ac:dyDescent="0.15">
      <c r="A19" s="410"/>
      <c r="B19" s="424"/>
      <c r="C19" s="424" t="s">
        <v>15</v>
      </c>
      <c r="D19" s="424"/>
      <c r="E19" s="424" t="s">
        <v>136</v>
      </c>
      <c r="F19" s="424"/>
    </row>
    <row r="20" spans="1:6" x14ac:dyDescent="0.15">
      <c r="A20" s="413" t="s">
        <v>57</v>
      </c>
      <c r="B20" s="424"/>
      <c r="C20" s="424"/>
      <c r="D20" s="424"/>
      <c r="E20" s="424"/>
      <c r="F20" s="424"/>
    </row>
    <row r="21" spans="1:6" x14ac:dyDescent="0.15">
      <c r="A21" s="413" t="s">
        <v>58</v>
      </c>
      <c r="B21" s="424"/>
      <c r="C21" s="424"/>
      <c r="D21" s="424"/>
      <c r="E21" s="424"/>
      <c r="F21" s="424"/>
    </row>
    <row r="22" spans="1:6" x14ac:dyDescent="0.15">
      <c r="A22" s="413" t="s">
        <v>59</v>
      </c>
      <c r="B22" s="424">
        <v>702</v>
      </c>
      <c r="C22" s="424">
        <v>33</v>
      </c>
      <c r="D22" s="424">
        <v>53</v>
      </c>
      <c r="E22" s="424">
        <v>273</v>
      </c>
      <c r="F22" s="424">
        <v>343</v>
      </c>
    </row>
    <row r="23" spans="1:6" x14ac:dyDescent="0.15">
      <c r="A23" s="413" t="s">
        <v>135</v>
      </c>
      <c r="B23" s="424">
        <v>715</v>
      </c>
      <c r="C23" s="424">
        <v>30</v>
      </c>
      <c r="D23" s="424">
        <v>57</v>
      </c>
      <c r="E23" s="424">
        <v>266</v>
      </c>
      <c r="F23" s="424">
        <v>362</v>
      </c>
    </row>
    <row r="24" spans="1:6" x14ac:dyDescent="0.15">
      <c r="A24" s="413" t="s">
        <v>365</v>
      </c>
      <c r="B24" s="424">
        <v>709</v>
      </c>
      <c r="C24" s="424">
        <v>34</v>
      </c>
      <c r="D24" s="424">
        <v>59</v>
      </c>
      <c r="E24" s="424">
        <v>264</v>
      </c>
      <c r="F24" s="424">
        <v>352</v>
      </c>
    </row>
    <row r="25" spans="1:6" x14ac:dyDescent="0.15">
      <c r="A25" s="413" t="s">
        <v>380</v>
      </c>
      <c r="B25" s="424">
        <v>691</v>
      </c>
      <c r="C25" s="424">
        <v>31</v>
      </c>
      <c r="D25" s="424">
        <v>53</v>
      </c>
      <c r="E25" s="424">
        <v>259</v>
      </c>
      <c r="F25" s="424">
        <v>348</v>
      </c>
    </row>
    <row r="26" spans="1:6" x14ac:dyDescent="0.15">
      <c r="A26" s="385" t="s">
        <v>3</v>
      </c>
      <c r="B26" s="424"/>
      <c r="C26" s="424"/>
      <c r="D26" s="424"/>
      <c r="E26" s="424"/>
      <c r="F26" s="424"/>
    </row>
    <row r="27" spans="1:6" x14ac:dyDescent="0.15">
      <c r="A27" s="165" t="s">
        <v>116</v>
      </c>
      <c r="B27" s="424">
        <v>695</v>
      </c>
      <c r="C27" s="424">
        <v>29</v>
      </c>
      <c r="D27" s="424">
        <v>51</v>
      </c>
      <c r="E27" s="424">
        <v>257</v>
      </c>
      <c r="F27" s="424">
        <v>357</v>
      </c>
    </row>
    <row r="28" spans="1:6" x14ac:dyDescent="0.15">
      <c r="A28" s="165" t="s">
        <v>359</v>
      </c>
      <c r="B28" s="424">
        <v>696</v>
      </c>
      <c r="C28" s="424">
        <v>33</v>
      </c>
      <c r="D28" s="424">
        <v>52</v>
      </c>
      <c r="E28" s="424">
        <v>257</v>
      </c>
      <c r="F28" s="424">
        <v>354</v>
      </c>
    </row>
    <row r="29" spans="1:6" x14ac:dyDescent="0.15">
      <c r="A29" s="165" t="s">
        <v>360</v>
      </c>
      <c r="B29" s="424">
        <v>689</v>
      </c>
      <c r="C29" s="424">
        <v>33</v>
      </c>
      <c r="D29" s="424">
        <v>54</v>
      </c>
      <c r="E29" s="424">
        <v>258</v>
      </c>
      <c r="F29" s="424">
        <v>343</v>
      </c>
    </row>
    <row r="30" spans="1:6" x14ac:dyDescent="0.15">
      <c r="A30" s="165" t="s">
        <v>358</v>
      </c>
      <c r="B30" s="424">
        <v>685</v>
      </c>
      <c r="C30" s="424">
        <v>30</v>
      </c>
      <c r="D30" s="424">
        <v>53</v>
      </c>
      <c r="E30" s="424">
        <v>263</v>
      </c>
      <c r="F30" s="424">
        <v>339</v>
      </c>
    </row>
    <row r="31" spans="1:6" x14ac:dyDescent="0.15">
      <c r="A31" s="410"/>
      <c r="B31" s="424"/>
      <c r="C31" s="424"/>
      <c r="D31" s="424"/>
      <c r="E31" s="424"/>
      <c r="F31" s="424"/>
    </row>
    <row r="32" spans="1:6" x14ac:dyDescent="0.15">
      <c r="A32" s="410"/>
      <c r="B32" s="424"/>
      <c r="C32" s="424" t="s">
        <v>16</v>
      </c>
      <c r="D32" s="424"/>
      <c r="E32" s="424" t="s">
        <v>136</v>
      </c>
      <c r="F32" s="424"/>
    </row>
    <row r="33" spans="1:6" x14ac:dyDescent="0.15">
      <c r="A33" s="413" t="s">
        <v>57</v>
      </c>
      <c r="B33" s="424"/>
      <c r="C33" s="424"/>
      <c r="D33" s="424"/>
      <c r="E33" s="424"/>
      <c r="F33" s="424"/>
    </row>
    <row r="34" spans="1:6" x14ac:dyDescent="0.15">
      <c r="A34" s="413" t="s">
        <v>58</v>
      </c>
      <c r="B34" s="424"/>
      <c r="C34" s="424"/>
      <c r="D34" s="424"/>
      <c r="E34" s="424"/>
      <c r="F34" s="424"/>
    </row>
    <row r="35" spans="1:6" x14ac:dyDescent="0.15">
      <c r="A35" s="413" t="s">
        <v>59</v>
      </c>
      <c r="B35" s="424">
        <v>524</v>
      </c>
      <c r="C35" s="424">
        <v>60</v>
      </c>
      <c r="D35" s="424">
        <v>54</v>
      </c>
      <c r="E35" s="424">
        <v>195</v>
      </c>
      <c r="F35" s="424">
        <v>215</v>
      </c>
    </row>
    <row r="36" spans="1:6" x14ac:dyDescent="0.15">
      <c r="A36" s="413" t="s">
        <v>135</v>
      </c>
      <c r="B36" s="424">
        <v>532</v>
      </c>
      <c r="C36" s="424">
        <v>52</v>
      </c>
      <c r="D36" s="424">
        <v>52</v>
      </c>
      <c r="E36" s="424">
        <v>184</v>
      </c>
      <c r="F36" s="424">
        <v>243</v>
      </c>
    </row>
    <row r="37" spans="1:6" x14ac:dyDescent="0.15">
      <c r="A37" s="413" t="s">
        <v>365</v>
      </c>
      <c r="B37" s="424">
        <v>538</v>
      </c>
      <c r="C37" s="424">
        <v>52</v>
      </c>
      <c r="D37" s="424">
        <v>55</v>
      </c>
      <c r="E37" s="424">
        <v>188</v>
      </c>
      <c r="F37" s="424">
        <v>244</v>
      </c>
    </row>
    <row r="38" spans="1:6" x14ac:dyDescent="0.15">
      <c r="A38" s="413" t="s">
        <v>355</v>
      </c>
      <c r="B38" s="424">
        <v>548</v>
      </c>
      <c r="C38" s="424">
        <v>49</v>
      </c>
      <c r="D38" s="424">
        <v>59</v>
      </c>
      <c r="E38" s="424">
        <v>185</v>
      </c>
      <c r="F38" s="424">
        <v>255</v>
      </c>
    </row>
    <row r="39" spans="1:6" x14ac:dyDescent="0.15">
      <c r="A39" s="385" t="s">
        <v>3</v>
      </c>
      <c r="B39" s="424"/>
      <c r="C39" s="424"/>
      <c r="D39" s="424"/>
      <c r="E39" s="424"/>
      <c r="F39" s="424"/>
    </row>
    <row r="40" spans="1:6" x14ac:dyDescent="0.15">
      <c r="A40" s="165" t="s">
        <v>116</v>
      </c>
      <c r="B40" s="425">
        <v>541</v>
      </c>
      <c r="C40" s="389">
        <v>43</v>
      </c>
      <c r="D40" s="389">
        <v>58</v>
      </c>
      <c r="E40" s="389">
        <v>188</v>
      </c>
      <c r="F40" s="389">
        <v>252</v>
      </c>
    </row>
    <row r="41" spans="1:6" x14ac:dyDescent="0.15">
      <c r="A41" s="165" t="s">
        <v>359</v>
      </c>
      <c r="B41" s="425">
        <v>554</v>
      </c>
      <c r="C41" s="389">
        <v>52</v>
      </c>
      <c r="D41" s="389">
        <v>59</v>
      </c>
      <c r="E41" s="389">
        <v>190</v>
      </c>
      <c r="F41" s="389">
        <v>254</v>
      </c>
    </row>
    <row r="42" spans="1:6" x14ac:dyDescent="0.15">
      <c r="A42" s="165" t="s">
        <v>360</v>
      </c>
      <c r="B42" s="425">
        <v>553</v>
      </c>
      <c r="C42" s="389">
        <v>52</v>
      </c>
      <c r="D42" s="389">
        <v>61</v>
      </c>
      <c r="E42" s="389">
        <v>184</v>
      </c>
      <c r="F42" s="389">
        <v>256</v>
      </c>
    </row>
    <row r="43" spans="1:6" x14ac:dyDescent="0.15">
      <c r="A43" s="167" t="s">
        <v>358</v>
      </c>
      <c r="B43" s="426">
        <v>543</v>
      </c>
      <c r="C43" s="427">
        <v>49</v>
      </c>
      <c r="D43" s="427">
        <v>59</v>
      </c>
      <c r="E43" s="427">
        <v>179</v>
      </c>
      <c r="F43" s="427">
        <v>256</v>
      </c>
    </row>
    <row r="44" spans="1:6" x14ac:dyDescent="0.15">
      <c r="A44" s="417" t="s">
        <v>381</v>
      </c>
      <c r="B44" s="412"/>
      <c r="C44" s="412"/>
      <c r="D44" s="412"/>
      <c r="E44" s="412"/>
      <c r="F44" s="412"/>
    </row>
    <row r="45" spans="1:6" x14ac:dyDescent="0.3">
      <c r="A45" s="82"/>
      <c r="B45" s="82"/>
      <c r="C45" s="82"/>
      <c r="D45" s="82"/>
      <c r="E45" s="82"/>
      <c r="F45" s="82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E1" workbookViewId="0">
      <selection activeCell="B20" sqref="B20:O23"/>
    </sheetView>
  </sheetViews>
  <sheetFormatPr defaultRowHeight="16.5" x14ac:dyDescent="0.3"/>
  <cols>
    <col min="1" max="15" width="12.625" customWidth="1"/>
  </cols>
  <sheetData>
    <row r="1" spans="1:15" ht="18.75" x14ac:dyDescent="0.3">
      <c r="B1" s="235" t="s">
        <v>143</v>
      </c>
      <c r="C1" s="18"/>
      <c r="D1" s="5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x14ac:dyDescent="0.15">
      <c r="A2" s="12" t="s">
        <v>3</v>
      </c>
      <c r="B2" s="118"/>
      <c r="C2" s="6"/>
      <c r="D2" s="118"/>
      <c r="E2" s="6"/>
      <c r="F2" s="119" t="s">
        <v>3</v>
      </c>
      <c r="G2" s="12" t="s">
        <v>3</v>
      </c>
      <c r="H2" s="118"/>
      <c r="I2" s="12" t="s">
        <v>3</v>
      </c>
      <c r="J2" s="118"/>
      <c r="K2" s="6"/>
      <c r="L2" s="118"/>
      <c r="M2" s="118"/>
      <c r="N2" s="118"/>
      <c r="O2" s="118"/>
    </row>
    <row r="3" spans="1:15" x14ac:dyDescent="0.15">
      <c r="A3" s="6"/>
      <c r="B3" s="118"/>
      <c r="C3" s="6"/>
      <c r="D3" s="118"/>
      <c r="E3" s="6"/>
      <c r="F3" s="118"/>
      <c r="G3" s="6"/>
      <c r="H3" s="118"/>
      <c r="I3" s="6"/>
      <c r="J3" s="118"/>
      <c r="K3" s="6"/>
      <c r="L3" s="118"/>
      <c r="M3" s="118"/>
      <c r="N3" s="118"/>
      <c r="O3" s="118"/>
    </row>
    <row r="4" spans="1:15" x14ac:dyDescent="0.15">
      <c r="A4" s="11" t="s">
        <v>144</v>
      </c>
      <c r="B4" s="118"/>
      <c r="C4" s="6"/>
      <c r="D4" s="118"/>
      <c r="E4" s="6"/>
      <c r="F4" s="118"/>
      <c r="G4" s="6"/>
      <c r="H4" s="118"/>
      <c r="I4" s="6"/>
      <c r="J4" s="118"/>
      <c r="K4" s="6"/>
      <c r="L4" s="118"/>
      <c r="M4" s="118"/>
      <c r="N4" s="118"/>
      <c r="O4" s="118"/>
    </row>
    <row r="5" spans="1:15" x14ac:dyDescent="0.3">
      <c r="A5" s="509" t="s">
        <v>145</v>
      </c>
      <c r="B5" s="488" t="s">
        <v>146</v>
      </c>
      <c r="C5" s="490"/>
      <c r="D5" s="488" t="s">
        <v>147</v>
      </c>
      <c r="E5" s="490"/>
      <c r="F5" s="537" t="s">
        <v>148</v>
      </c>
      <c r="G5" s="538"/>
      <c r="H5" s="538"/>
      <c r="I5" s="539"/>
      <c r="J5" s="537" t="s">
        <v>149</v>
      </c>
      <c r="K5" s="540"/>
      <c r="L5" s="540"/>
      <c r="M5" s="540"/>
      <c r="N5" s="540"/>
      <c r="O5" s="540"/>
    </row>
    <row r="6" spans="1:15" x14ac:dyDescent="0.3">
      <c r="A6" s="509"/>
      <c r="B6" s="541"/>
      <c r="C6" s="168"/>
      <c r="D6" s="541"/>
      <c r="E6" s="168"/>
      <c r="F6" s="543" t="s">
        <v>3</v>
      </c>
      <c r="G6" s="168"/>
      <c r="H6" s="545" t="s">
        <v>150</v>
      </c>
      <c r="I6" s="169"/>
      <c r="J6" s="543" t="s">
        <v>3</v>
      </c>
      <c r="K6" s="345"/>
      <c r="L6" s="530" t="s">
        <v>151</v>
      </c>
      <c r="M6" s="531" t="s">
        <v>152</v>
      </c>
      <c r="N6" s="533" t="s">
        <v>153</v>
      </c>
      <c r="O6" s="535" t="s">
        <v>154</v>
      </c>
    </row>
    <row r="7" spans="1:15" x14ac:dyDescent="0.3">
      <c r="A7" s="509"/>
      <c r="B7" s="542"/>
      <c r="C7" s="351" t="s">
        <v>155</v>
      </c>
      <c r="D7" s="542"/>
      <c r="E7" s="351" t="s">
        <v>155</v>
      </c>
      <c r="F7" s="544"/>
      <c r="G7" s="351" t="s">
        <v>155</v>
      </c>
      <c r="H7" s="530"/>
      <c r="I7" s="349" t="s">
        <v>155</v>
      </c>
      <c r="J7" s="544"/>
      <c r="K7" s="349" t="s">
        <v>155</v>
      </c>
      <c r="L7" s="530"/>
      <c r="M7" s="532"/>
      <c r="N7" s="534"/>
      <c r="O7" s="536"/>
    </row>
    <row r="8" spans="1:15" x14ac:dyDescent="0.3">
      <c r="A8" s="170" t="s">
        <v>57</v>
      </c>
      <c r="B8" s="171">
        <v>1204</v>
      </c>
      <c r="C8" s="172">
        <v>99.97924019099024</v>
      </c>
      <c r="D8" s="171">
        <v>29</v>
      </c>
      <c r="E8" s="172">
        <v>2.3666182271123102</v>
      </c>
      <c r="F8" s="171">
        <v>257</v>
      </c>
      <c r="G8" s="173">
        <v>21.361843471040064</v>
      </c>
      <c r="H8" s="171">
        <v>257</v>
      </c>
      <c r="I8" s="173">
        <v>21.361843471040064</v>
      </c>
      <c r="J8" s="171">
        <v>918</v>
      </c>
      <c r="K8" s="173">
        <v>76.250778492837867</v>
      </c>
      <c r="L8" s="171">
        <v>83</v>
      </c>
      <c r="M8" s="171">
        <v>320</v>
      </c>
      <c r="N8" s="171">
        <v>119</v>
      </c>
      <c r="O8" s="171">
        <v>396</v>
      </c>
    </row>
    <row r="9" spans="1:15" x14ac:dyDescent="0.3">
      <c r="A9" s="366" t="s">
        <v>58</v>
      </c>
      <c r="B9" s="175">
        <v>1205</v>
      </c>
      <c r="C9" s="384">
        <v>100</v>
      </c>
      <c r="D9" s="175">
        <v>35</v>
      </c>
      <c r="E9" s="384">
        <f t="shared" ref="E9:E13" si="0">D9/B9*100</f>
        <v>2.904564315352697</v>
      </c>
      <c r="F9" s="175">
        <v>257</v>
      </c>
      <c r="G9" s="173">
        <f t="shared" ref="G9:G13" si="1">F9/B9*100</f>
        <v>21.327800829875518</v>
      </c>
      <c r="H9" s="175">
        <v>257</v>
      </c>
      <c r="I9" s="173">
        <f t="shared" ref="I9:I13" si="2">H9/B9*100</f>
        <v>21.327800829875518</v>
      </c>
      <c r="J9" s="175">
        <v>913</v>
      </c>
      <c r="K9" s="173">
        <f t="shared" ref="K9:K13" si="3">J9/B9*100</f>
        <v>75.767634854771785</v>
      </c>
      <c r="L9" s="175">
        <v>89</v>
      </c>
      <c r="M9" s="175">
        <v>313</v>
      </c>
      <c r="N9" s="175">
        <v>116</v>
      </c>
      <c r="O9" s="175">
        <v>396</v>
      </c>
    </row>
    <row r="10" spans="1:15" x14ac:dyDescent="0.3">
      <c r="A10" s="366" t="s">
        <v>59</v>
      </c>
      <c r="B10" s="175">
        <v>1227</v>
      </c>
      <c r="C10" s="384">
        <v>100</v>
      </c>
      <c r="D10" s="175">
        <v>31</v>
      </c>
      <c r="E10" s="384">
        <f t="shared" si="0"/>
        <v>2.5264873675631621</v>
      </c>
      <c r="F10" s="175">
        <v>247</v>
      </c>
      <c r="G10" s="173">
        <f t="shared" si="1"/>
        <v>20.130399348003262</v>
      </c>
      <c r="H10" s="175">
        <v>247</v>
      </c>
      <c r="I10" s="173">
        <f t="shared" si="2"/>
        <v>20.130399348003262</v>
      </c>
      <c r="J10" s="175">
        <v>948</v>
      </c>
      <c r="K10" s="173">
        <f t="shared" si="3"/>
        <v>77.261613691931544</v>
      </c>
      <c r="L10" s="175">
        <v>92</v>
      </c>
      <c r="M10" s="175">
        <v>321</v>
      </c>
      <c r="N10" s="175">
        <v>115</v>
      </c>
      <c r="O10" s="175">
        <v>421</v>
      </c>
    </row>
    <row r="11" spans="1:15" x14ac:dyDescent="0.3">
      <c r="A11" s="366" t="s">
        <v>135</v>
      </c>
      <c r="B11" s="175">
        <v>1246</v>
      </c>
      <c r="C11" s="384">
        <v>100</v>
      </c>
      <c r="D11" s="175">
        <v>21</v>
      </c>
      <c r="E11" s="384">
        <f t="shared" si="0"/>
        <v>1.6853932584269662</v>
      </c>
      <c r="F11" s="175">
        <v>243</v>
      </c>
      <c r="G11" s="173">
        <f t="shared" si="1"/>
        <v>19.502407704654896</v>
      </c>
      <c r="H11" s="175">
        <v>243</v>
      </c>
      <c r="I11" s="173">
        <f t="shared" si="2"/>
        <v>19.502407704654896</v>
      </c>
      <c r="J11" s="175">
        <v>982</v>
      </c>
      <c r="K11" s="173">
        <f t="shared" si="3"/>
        <v>78.812199036918145</v>
      </c>
      <c r="L11" s="175">
        <v>90</v>
      </c>
      <c r="M11" s="175">
        <v>312</v>
      </c>
      <c r="N11" s="175">
        <v>130</v>
      </c>
      <c r="O11" s="175">
        <v>450</v>
      </c>
    </row>
    <row r="12" spans="1:15" x14ac:dyDescent="0.3">
      <c r="A12" s="366" t="s">
        <v>365</v>
      </c>
      <c r="B12" s="175">
        <v>1247</v>
      </c>
      <c r="C12" s="384">
        <v>100</v>
      </c>
      <c r="D12" s="175">
        <v>21</v>
      </c>
      <c r="E12" s="384">
        <f t="shared" si="0"/>
        <v>1.6840417000801924</v>
      </c>
      <c r="F12" s="175">
        <v>252</v>
      </c>
      <c r="G12" s="173">
        <f t="shared" si="1"/>
        <v>20.208500400962308</v>
      </c>
      <c r="H12" s="175">
        <v>251</v>
      </c>
      <c r="I12" s="173">
        <f t="shared" si="2"/>
        <v>20.12830793905373</v>
      </c>
      <c r="J12" s="175">
        <v>974</v>
      </c>
      <c r="K12" s="173">
        <f t="shared" si="3"/>
        <v>78.107457898957506</v>
      </c>
      <c r="L12" s="175">
        <v>94</v>
      </c>
      <c r="M12" s="175">
        <v>310</v>
      </c>
      <c r="N12" s="175">
        <v>126</v>
      </c>
      <c r="O12" s="175">
        <v>444</v>
      </c>
    </row>
    <row r="13" spans="1:15" x14ac:dyDescent="0.3">
      <c r="A13" s="368" t="s">
        <v>382</v>
      </c>
      <c r="B13" s="435">
        <v>1239</v>
      </c>
      <c r="C13" s="409">
        <v>100</v>
      </c>
      <c r="D13" s="435">
        <v>19</v>
      </c>
      <c r="E13" s="409">
        <f t="shared" si="0"/>
        <v>1.5334947538337369</v>
      </c>
      <c r="F13" s="435">
        <v>262</v>
      </c>
      <c r="G13" s="436">
        <f t="shared" si="1"/>
        <v>21.146085552865213</v>
      </c>
      <c r="H13" s="435">
        <v>261</v>
      </c>
      <c r="I13" s="436">
        <f t="shared" si="2"/>
        <v>21.06537530266344</v>
      </c>
      <c r="J13" s="435">
        <v>957</v>
      </c>
      <c r="K13" s="436">
        <f t="shared" si="3"/>
        <v>77.239709443099272</v>
      </c>
      <c r="L13" s="435">
        <v>97</v>
      </c>
      <c r="M13" s="435">
        <v>293</v>
      </c>
      <c r="N13" s="435">
        <v>128</v>
      </c>
      <c r="O13" s="435">
        <v>440</v>
      </c>
    </row>
    <row r="14" spans="1:15" x14ac:dyDescent="0.3">
      <c r="A14" s="429"/>
      <c r="B14" s="339"/>
      <c r="C14" s="384"/>
      <c r="D14" s="339"/>
      <c r="E14" s="384"/>
      <c r="F14" s="339"/>
      <c r="G14" s="173"/>
      <c r="H14" s="339"/>
      <c r="I14" s="173"/>
      <c r="J14" s="339"/>
      <c r="K14" s="173"/>
      <c r="L14" s="339"/>
      <c r="M14" s="95"/>
      <c r="N14" s="261"/>
      <c r="O14" s="261"/>
    </row>
    <row r="15" spans="1:15" x14ac:dyDescent="0.3">
      <c r="A15" s="430" t="s">
        <v>383</v>
      </c>
      <c r="B15" s="175">
        <v>1221</v>
      </c>
      <c r="C15" s="384">
        <v>100</v>
      </c>
      <c r="D15" s="175">
        <v>20</v>
      </c>
      <c r="E15" s="384">
        <f>D15/B15*100</f>
        <v>1.638001638001638</v>
      </c>
      <c r="F15" s="175">
        <v>251</v>
      </c>
      <c r="G15" s="173">
        <f>F15/B15*100</f>
        <v>20.556920556920559</v>
      </c>
      <c r="H15" s="175">
        <v>250</v>
      </c>
      <c r="I15" s="173">
        <f>H15/B15*100</f>
        <v>20.475020475020475</v>
      </c>
      <c r="J15" s="175">
        <v>950</v>
      </c>
      <c r="K15" s="173">
        <f>J15/B15*100</f>
        <v>77.805077805077801</v>
      </c>
      <c r="L15" s="175">
        <v>92</v>
      </c>
      <c r="M15" s="175">
        <v>303</v>
      </c>
      <c r="N15" s="175">
        <v>126</v>
      </c>
      <c r="O15" s="175">
        <v>430</v>
      </c>
    </row>
    <row r="16" spans="1:15" x14ac:dyDescent="0.3">
      <c r="A16" s="366" t="s">
        <v>156</v>
      </c>
      <c r="B16" s="175">
        <v>1253</v>
      </c>
      <c r="C16" s="384">
        <v>100</v>
      </c>
      <c r="D16" s="175">
        <v>26</v>
      </c>
      <c r="E16" s="384">
        <f>D16/B16*100</f>
        <v>2.0750199521149244</v>
      </c>
      <c r="F16" s="175">
        <v>258</v>
      </c>
      <c r="G16" s="173">
        <f>F16/B16*100</f>
        <v>20.590582601755784</v>
      </c>
      <c r="H16" s="175">
        <v>258</v>
      </c>
      <c r="I16" s="173">
        <f>H16/B16*100</f>
        <v>20.590582601755784</v>
      </c>
      <c r="J16" s="175">
        <v>969</v>
      </c>
      <c r="K16" s="173">
        <f>J16/B16*100</f>
        <v>77.334397446129287</v>
      </c>
      <c r="L16" s="175">
        <v>94</v>
      </c>
      <c r="M16" s="175">
        <v>305</v>
      </c>
      <c r="N16" s="175">
        <v>128</v>
      </c>
      <c r="O16" s="175">
        <v>442</v>
      </c>
    </row>
    <row r="17" spans="1:15" x14ac:dyDescent="0.3">
      <c r="A17" s="366" t="s">
        <v>157</v>
      </c>
      <c r="B17" s="175">
        <v>1263</v>
      </c>
      <c r="C17" s="384">
        <v>100</v>
      </c>
      <c r="D17" s="175">
        <v>21</v>
      </c>
      <c r="E17" s="384">
        <f>D17/B17*100</f>
        <v>1.66270783847981</v>
      </c>
      <c r="F17" s="175">
        <v>248</v>
      </c>
      <c r="G17" s="173">
        <f>F17/B17*100</f>
        <v>19.635787806809184</v>
      </c>
      <c r="H17" s="175">
        <v>247</v>
      </c>
      <c r="I17" s="173">
        <f>H17/B17*100</f>
        <v>19.556611243072052</v>
      </c>
      <c r="J17" s="175">
        <v>995</v>
      </c>
      <c r="K17" s="173">
        <f>J17/B17*100</f>
        <v>78.780680918448141</v>
      </c>
      <c r="L17" s="175">
        <v>97</v>
      </c>
      <c r="M17" s="175">
        <v>317</v>
      </c>
      <c r="N17" s="175">
        <v>128</v>
      </c>
      <c r="O17" s="175">
        <v>453</v>
      </c>
    </row>
    <row r="18" spans="1:15" x14ac:dyDescent="0.3">
      <c r="A18" s="366" t="s">
        <v>158</v>
      </c>
      <c r="B18" s="175">
        <v>1251</v>
      </c>
      <c r="C18" s="384">
        <v>100</v>
      </c>
      <c r="D18" s="175">
        <v>18</v>
      </c>
      <c r="E18" s="384">
        <f>D18/B18*100</f>
        <v>1.4388489208633095</v>
      </c>
      <c r="F18" s="175">
        <v>251</v>
      </c>
      <c r="G18" s="173">
        <f>F18/B18*100</f>
        <v>20.06394884092726</v>
      </c>
      <c r="H18" s="175">
        <v>250</v>
      </c>
      <c r="I18" s="173">
        <f>H18/B18*100</f>
        <v>19.984012789768187</v>
      </c>
      <c r="J18" s="175">
        <v>982</v>
      </c>
      <c r="K18" s="173">
        <f>J18/B18*100</f>
        <v>78.497202238209425</v>
      </c>
      <c r="L18" s="175">
        <v>94</v>
      </c>
      <c r="M18" s="175">
        <v>316</v>
      </c>
      <c r="N18" s="175">
        <v>120</v>
      </c>
      <c r="O18" s="175">
        <v>452</v>
      </c>
    </row>
    <row r="19" spans="1:15" x14ac:dyDescent="0.3">
      <c r="A19" s="366"/>
      <c r="B19" s="175"/>
      <c r="C19" s="384"/>
      <c r="D19" s="175"/>
      <c r="E19" s="384"/>
      <c r="F19" s="175"/>
      <c r="G19" s="173"/>
      <c r="H19" s="175"/>
      <c r="I19" s="173"/>
      <c r="J19" s="175"/>
      <c r="K19" s="173"/>
      <c r="L19" s="175"/>
      <c r="M19" s="175"/>
      <c r="N19" s="175"/>
      <c r="O19" s="175"/>
    </row>
    <row r="20" spans="1:15" x14ac:dyDescent="0.3">
      <c r="A20" s="430" t="s">
        <v>384</v>
      </c>
      <c r="B20" s="175">
        <v>1235</v>
      </c>
      <c r="C20" s="384">
        <f>SUM(E20+G20+K20)</f>
        <v>100</v>
      </c>
      <c r="D20" s="175">
        <v>17</v>
      </c>
      <c r="E20" s="384">
        <f>D20/B20*100</f>
        <v>1.3765182186234819</v>
      </c>
      <c r="F20" s="175">
        <v>260</v>
      </c>
      <c r="G20" s="173">
        <f>F20/B20*100</f>
        <v>21.052631578947366</v>
      </c>
      <c r="H20" s="175">
        <v>259</v>
      </c>
      <c r="I20" s="173">
        <f>H20/B20*100</f>
        <v>20.97165991902834</v>
      </c>
      <c r="J20" s="175">
        <v>958</v>
      </c>
      <c r="K20" s="173">
        <f>J20/B20*100</f>
        <v>77.570850202429156</v>
      </c>
      <c r="L20" s="175">
        <v>90</v>
      </c>
      <c r="M20" s="175">
        <v>307</v>
      </c>
      <c r="N20" s="175">
        <v>125</v>
      </c>
      <c r="O20" s="175">
        <v>437</v>
      </c>
    </row>
    <row r="21" spans="1:15" x14ac:dyDescent="0.3">
      <c r="A21" s="366" t="s">
        <v>156</v>
      </c>
      <c r="B21" s="175">
        <v>1250</v>
      </c>
      <c r="C21" s="384">
        <v>100</v>
      </c>
      <c r="D21" s="175">
        <v>19</v>
      </c>
      <c r="E21" s="384">
        <f>D21/B21*100</f>
        <v>1.52</v>
      </c>
      <c r="F21" s="175">
        <v>262</v>
      </c>
      <c r="G21" s="173">
        <f>F21/B21*100</f>
        <v>20.96</v>
      </c>
      <c r="H21" s="175">
        <v>260</v>
      </c>
      <c r="I21" s="173">
        <f>H21/B21*100</f>
        <v>20.8</v>
      </c>
      <c r="J21" s="175">
        <v>970</v>
      </c>
      <c r="K21" s="173">
        <f>J21/B21*100</f>
        <v>77.600000000000009</v>
      </c>
      <c r="L21" s="175">
        <v>95</v>
      </c>
      <c r="M21" s="175">
        <v>300</v>
      </c>
      <c r="N21" s="175">
        <v>132</v>
      </c>
      <c r="O21" s="175">
        <v>443</v>
      </c>
    </row>
    <row r="22" spans="1:15" x14ac:dyDescent="0.3">
      <c r="A22" s="366" t="s">
        <v>157</v>
      </c>
      <c r="B22" s="175">
        <v>1242</v>
      </c>
      <c r="C22" s="384">
        <f>SUM(E22+G22+K22)</f>
        <v>100</v>
      </c>
      <c r="D22" s="175">
        <v>19</v>
      </c>
      <c r="E22" s="384">
        <f>D22/B22*100</f>
        <v>1.529790660225443</v>
      </c>
      <c r="F22" s="175">
        <v>264</v>
      </c>
      <c r="G22" s="173">
        <f>F22/B22*100</f>
        <v>21.256038647342994</v>
      </c>
      <c r="H22" s="175">
        <v>263</v>
      </c>
      <c r="I22" s="173">
        <f>H22/B22*100</f>
        <v>21.175523349436393</v>
      </c>
      <c r="J22" s="175">
        <v>959</v>
      </c>
      <c r="K22" s="173">
        <f>J22/B22*100</f>
        <v>77.214170692431566</v>
      </c>
      <c r="L22" s="175">
        <v>101</v>
      </c>
      <c r="M22" s="175">
        <v>285</v>
      </c>
      <c r="N22" s="175">
        <v>128</v>
      </c>
      <c r="O22" s="175">
        <v>444</v>
      </c>
    </row>
    <row r="23" spans="1:15" x14ac:dyDescent="0.3">
      <c r="A23" s="366" t="s">
        <v>158</v>
      </c>
      <c r="B23" s="175">
        <v>1229</v>
      </c>
      <c r="C23" s="384">
        <v>100</v>
      </c>
      <c r="D23" s="175">
        <v>22</v>
      </c>
      <c r="E23" s="384">
        <f>D23/B23*100</f>
        <v>1.790073230268511</v>
      </c>
      <c r="F23" s="175">
        <v>264</v>
      </c>
      <c r="G23" s="173">
        <f>F23/B23*100</f>
        <v>21.480878763222133</v>
      </c>
      <c r="H23" s="175">
        <v>263</v>
      </c>
      <c r="I23" s="173">
        <f>H23/B23*100</f>
        <v>21.399511798209929</v>
      </c>
      <c r="J23" s="175">
        <v>942</v>
      </c>
      <c r="K23" s="173">
        <f>J23/B23*100</f>
        <v>76.647681041497151</v>
      </c>
      <c r="L23" s="175">
        <v>100</v>
      </c>
      <c r="M23" s="175">
        <v>281</v>
      </c>
      <c r="N23" s="175">
        <v>125</v>
      </c>
      <c r="O23" s="175">
        <v>436</v>
      </c>
    </row>
    <row r="24" spans="1:15" x14ac:dyDescent="0.3">
      <c r="A24" s="431" t="s">
        <v>3</v>
      </c>
      <c r="B24" s="149"/>
      <c r="C24" s="174"/>
      <c r="D24" s="149"/>
      <c r="E24" s="432"/>
      <c r="F24" s="149"/>
      <c r="G24" s="174"/>
      <c r="H24" s="149"/>
      <c r="I24" s="174"/>
      <c r="J24" s="149"/>
      <c r="K24" s="174"/>
      <c r="L24" s="149"/>
      <c r="M24" s="99"/>
      <c r="N24" s="99"/>
      <c r="O24" s="149"/>
    </row>
    <row r="25" spans="1:15" x14ac:dyDescent="0.15">
      <c r="A25" s="417" t="s">
        <v>379</v>
      </c>
      <c r="B25" s="414"/>
      <c r="C25" s="433"/>
      <c r="D25" s="414"/>
      <c r="E25" s="433"/>
      <c r="F25" s="414"/>
      <c r="G25" s="433"/>
      <c r="H25" s="414"/>
      <c r="I25" s="433"/>
      <c r="J25" s="414"/>
      <c r="K25" s="433"/>
      <c r="L25" s="414"/>
      <c r="M25" s="434"/>
      <c r="N25" s="434"/>
      <c r="O25" s="434"/>
    </row>
    <row r="26" spans="1:15" x14ac:dyDescent="0.15">
      <c r="A26" s="12"/>
      <c r="B26" s="118"/>
      <c r="C26" s="46"/>
      <c r="D26" s="118"/>
      <c r="E26" s="46"/>
      <c r="F26" s="118"/>
      <c r="G26" s="46"/>
      <c r="H26" s="118"/>
      <c r="I26" s="46"/>
      <c r="J26" s="118"/>
      <c r="K26" s="46"/>
      <c r="L26" s="118"/>
      <c r="M26" s="176"/>
      <c r="N26" s="118"/>
      <c r="O26" s="118"/>
    </row>
  </sheetData>
  <mergeCells count="14">
    <mergeCell ref="L6:L7"/>
    <mergeCell ref="M6:M7"/>
    <mergeCell ref="N6:N7"/>
    <mergeCell ref="O6:O7"/>
    <mergeCell ref="A5:A7"/>
    <mergeCell ref="B5:C5"/>
    <mergeCell ref="D5:E5"/>
    <mergeCell ref="F5:I5"/>
    <mergeCell ref="J5:O5"/>
    <mergeCell ref="B6:B7"/>
    <mergeCell ref="D6:D7"/>
    <mergeCell ref="F6:F7"/>
    <mergeCell ref="H6:H7"/>
    <mergeCell ref="J6:J7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workbookViewId="0">
      <selection activeCell="B1" sqref="B1"/>
    </sheetView>
  </sheetViews>
  <sheetFormatPr defaultRowHeight="16.5" x14ac:dyDescent="0.3"/>
  <cols>
    <col min="1" max="21" width="10.625" customWidth="1"/>
    <col min="22" max="22" width="15" customWidth="1"/>
  </cols>
  <sheetData>
    <row r="1" spans="1:22" ht="18.75" x14ac:dyDescent="0.3">
      <c r="B1" s="235" t="s">
        <v>159</v>
      </c>
      <c r="C1" s="18"/>
      <c r="D1" s="5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5"/>
      <c r="R1" s="5"/>
      <c r="S1" s="5"/>
      <c r="T1" s="5"/>
      <c r="U1" s="5"/>
      <c r="V1" s="5"/>
    </row>
    <row r="2" spans="1:22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8"/>
      <c r="Q2" s="5"/>
      <c r="R2" s="5"/>
      <c r="S2" s="5"/>
      <c r="T2" s="5"/>
      <c r="U2" s="5"/>
      <c r="V2" s="5"/>
    </row>
    <row r="3" spans="1:22" x14ac:dyDescent="0.15">
      <c r="A3" s="177" t="s">
        <v>144</v>
      </c>
      <c r="B3" s="151"/>
      <c r="C3" s="151"/>
      <c r="D3" s="151"/>
      <c r="E3" s="151"/>
      <c r="F3" s="151"/>
      <c r="G3" s="151"/>
      <c r="H3" s="151"/>
      <c r="I3" s="151"/>
      <c r="J3" s="151"/>
      <c r="K3" s="178"/>
      <c r="L3" s="151"/>
      <c r="M3" s="151"/>
      <c r="N3" s="151"/>
      <c r="O3" s="151"/>
      <c r="P3" s="146"/>
      <c r="Q3" s="5"/>
      <c r="R3" s="5"/>
      <c r="S3" s="5"/>
      <c r="T3" s="5"/>
      <c r="U3" s="5"/>
      <c r="V3" s="5"/>
    </row>
    <row r="4" spans="1:22" ht="24" x14ac:dyDescent="0.3">
      <c r="A4" s="552" t="s">
        <v>138</v>
      </c>
      <c r="B4" s="548" t="s">
        <v>160</v>
      </c>
      <c r="C4" s="550"/>
      <c r="D4" s="551" t="s">
        <v>161</v>
      </c>
      <c r="E4" s="552"/>
      <c r="F4" s="548" t="s">
        <v>162</v>
      </c>
      <c r="G4" s="550"/>
      <c r="H4" s="548" t="s">
        <v>163</v>
      </c>
      <c r="I4" s="550"/>
      <c r="J4" s="548" t="s">
        <v>164</v>
      </c>
      <c r="K4" s="550"/>
      <c r="L4" s="548" t="s">
        <v>165</v>
      </c>
      <c r="M4" s="550"/>
      <c r="N4" s="551" t="s">
        <v>166</v>
      </c>
      <c r="O4" s="552"/>
      <c r="P4" s="359" t="s">
        <v>167</v>
      </c>
      <c r="Q4" s="358"/>
      <c r="R4" s="551" t="s">
        <v>168</v>
      </c>
      <c r="S4" s="552"/>
      <c r="T4" s="551" t="s">
        <v>169</v>
      </c>
      <c r="U4" s="553"/>
      <c r="V4" s="5"/>
    </row>
    <row r="5" spans="1:22" x14ac:dyDescent="0.3">
      <c r="A5" s="554"/>
      <c r="B5" s="179"/>
      <c r="C5" s="556" t="s">
        <v>155</v>
      </c>
      <c r="D5" s="180"/>
      <c r="E5" s="556" t="s">
        <v>155</v>
      </c>
      <c r="F5" s="180"/>
      <c r="G5" s="556" t="s">
        <v>155</v>
      </c>
      <c r="H5" s="180"/>
      <c r="I5" s="546" t="s">
        <v>155</v>
      </c>
      <c r="J5" s="180"/>
      <c r="K5" s="546" t="s">
        <v>155</v>
      </c>
      <c r="L5" s="180"/>
      <c r="M5" s="546" t="s">
        <v>155</v>
      </c>
      <c r="N5" s="181"/>
      <c r="O5" s="546" t="s">
        <v>155</v>
      </c>
      <c r="P5" s="181" t="s">
        <v>170</v>
      </c>
      <c r="Q5" s="546" t="s">
        <v>155</v>
      </c>
      <c r="R5" s="179" t="s">
        <v>171</v>
      </c>
      <c r="S5" s="546" t="s">
        <v>155</v>
      </c>
      <c r="T5" s="179"/>
      <c r="U5" s="548" t="s">
        <v>155</v>
      </c>
      <c r="V5" s="5"/>
    </row>
    <row r="6" spans="1:22" x14ac:dyDescent="0.3">
      <c r="A6" s="555"/>
      <c r="B6" s="182" t="s">
        <v>3</v>
      </c>
      <c r="C6" s="547"/>
      <c r="D6" s="183"/>
      <c r="E6" s="547"/>
      <c r="F6" s="361"/>
      <c r="G6" s="547"/>
      <c r="H6" s="361"/>
      <c r="I6" s="547"/>
      <c r="J6" s="183"/>
      <c r="K6" s="547"/>
      <c r="L6" s="183"/>
      <c r="M6" s="547"/>
      <c r="N6" s="361"/>
      <c r="O6" s="547"/>
      <c r="P6" s="182"/>
      <c r="Q6" s="547"/>
      <c r="R6" s="182"/>
      <c r="S6" s="547"/>
      <c r="T6" s="182"/>
      <c r="U6" s="549"/>
      <c r="V6" s="5"/>
    </row>
    <row r="7" spans="1:22" x14ac:dyDescent="0.3">
      <c r="A7" s="124"/>
      <c r="B7" s="362"/>
      <c r="C7" s="184"/>
      <c r="D7" s="64"/>
      <c r="E7" s="184" t="s">
        <v>172</v>
      </c>
      <c r="F7" s="356"/>
      <c r="G7" s="184"/>
      <c r="H7" s="184" t="s">
        <v>173</v>
      </c>
      <c r="I7" s="184"/>
      <c r="J7" s="64"/>
      <c r="K7" s="184"/>
      <c r="L7" s="64"/>
      <c r="M7" s="184"/>
      <c r="N7" s="184"/>
      <c r="O7" s="184"/>
      <c r="P7" s="185"/>
      <c r="Q7" s="184"/>
      <c r="R7" s="185"/>
      <c r="S7" s="184"/>
      <c r="T7" s="185"/>
      <c r="U7" s="184"/>
      <c r="V7" s="5"/>
    </row>
    <row r="8" spans="1:22" x14ac:dyDescent="0.3">
      <c r="A8" s="186" t="s">
        <v>57</v>
      </c>
      <c r="B8" s="187">
        <v>1204.25</v>
      </c>
      <c r="C8" s="188">
        <v>100</v>
      </c>
      <c r="D8" s="187">
        <v>24</v>
      </c>
      <c r="E8" s="189">
        <v>1.9929416649366827</v>
      </c>
      <c r="F8" s="187">
        <v>221</v>
      </c>
      <c r="G8" s="189">
        <v>18.351671164625287</v>
      </c>
      <c r="H8" s="187">
        <v>188</v>
      </c>
      <c r="I8" s="189">
        <v>15.611376375337347</v>
      </c>
      <c r="J8" s="187">
        <v>132.25</v>
      </c>
      <c r="K8" s="189">
        <v>10.981938966161511</v>
      </c>
      <c r="L8" s="187">
        <v>167.5</v>
      </c>
      <c r="M8" s="189">
        <v>13.909072036537266</v>
      </c>
      <c r="N8" s="187">
        <v>26.75</v>
      </c>
      <c r="O8" s="189">
        <v>2.2212995640440107</v>
      </c>
      <c r="P8" s="187">
        <v>107.25</v>
      </c>
      <c r="Q8" s="189">
        <v>8.9059580651857999</v>
      </c>
      <c r="R8" s="187">
        <v>162</v>
      </c>
      <c r="S8" s="189">
        <v>13.452356238322608</v>
      </c>
      <c r="T8" s="187">
        <v>175</v>
      </c>
      <c r="U8" s="189">
        <v>14.531866306829977</v>
      </c>
      <c r="V8" s="64"/>
    </row>
    <row r="9" spans="1:22" x14ac:dyDescent="0.3">
      <c r="A9" s="186" t="s">
        <v>58</v>
      </c>
      <c r="B9" s="187">
        <v>1195</v>
      </c>
      <c r="C9" s="188">
        <v>100</v>
      </c>
      <c r="D9" s="187">
        <v>20.5</v>
      </c>
      <c r="E9" s="189">
        <v>1.7154811715481171</v>
      </c>
      <c r="F9" s="187">
        <v>223</v>
      </c>
      <c r="G9" s="189">
        <v>18.661087866108787</v>
      </c>
      <c r="H9" s="187">
        <v>172.75</v>
      </c>
      <c r="I9" s="189">
        <v>14.456066945606693</v>
      </c>
      <c r="J9" s="187">
        <v>140</v>
      </c>
      <c r="K9" s="189">
        <v>11.715481171548117</v>
      </c>
      <c r="L9" s="187">
        <v>160</v>
      </c>
      <c r="M9" s="189">
        <v>13.389121338912133</v>
      </c>
      <c r="N9" s="187">
        <v>31</v>
      </c>
      <c r="O9" s="189">
        <v>2.5941422594142258</v>
      </c>
      <c r="P9" s="187">
        <v>118.75</v>
      </c>
      <c r="Q9" s="189">
        <v>9.9372384937238483</v>
      </c>
      <c r="R9" s="187">
        <v>168.75</v>
      </c>
      <c r="S9" s="189">
        <v>14.12133891213389</v>
      </c>
      <c r="T9" s="187">
        <v>161</v>
      </c>
      <c r="U9" s="189">
        <v>13.472803347280335</v>
      </c>
      <c r="V9" s="64"/>
    </row>
    <row r="10" spans="1:22" x14ac:dyDescent="0.3">
      <c r="A10" s="366" t="s">
        <v>59</v>
      </c>
      <c r="B10" s="404">
        <v>1227</v>
      </c>
      <c r="C10" s="384">
        <v>100</v>
      </c>
      <c r="D10" s="404">
        <v>24</v>
      </c>
      <c r="E10" s="437">
        <f t="shared" ref="E10:E13" si="0">D10/B10*100</f>
        <v>1.9559902200488997</v>
      </c>
      <c r="F10" s="404">
        <v>230</v>
      </c>
      <c r="G10" s="437">
        <f t="shared" ref="G10:G13" si="1">F10/B10*100</f>
        <v>18.744906275468622</v>
      </c>
      <c r="H10" s="404">
        <v>177</v>
      </c>
      <c r="I10" s="437">
        <f t="shared" ref="I10:I13" si="2">H10/B10*100</f>
        <v>14.425427872860636</v>
      </c>
      <c r="J10" s="404">
        <v>131</v>
      </c>
      <c r="K10" s="437">
        <f t="shared" ref="K10:K13" si="3">J10/B10*100</f>
        <v>10.676446617766912</v>
      </c>
      <c r="L10" s="404">
        <v>174</v>
      </c>
      <c r="M10" s="437">
        <f t="shared" ref="M10:M13" si="4">L10/B10*100</f>
        <v>14.180929095354522</v>
      </c>
      <c r="N10" s="404">
        <v>29</v>
      </c>
      <c r="O10" s="437">
        <f t="shared" ref="O10:O13" si="5">N10/B10*100</f>
        <v>2.3634881825590872</v>
      </c>
      <c r="P10" s="404">
        <v>125</v>
      </c>
      <c r="Q10" s="437">
        <f t="shared" ref="Q10:Q13" si="6">P10/B10*100</f>
        <v>10.187449062754686</v>
      </c>
      <c r="R10" s="404">
        <v>185</v>
      </c>
      <c r="S10" s="437">
        <f t="shared" ref="S10:S13" si="7">R10/B10*100</f>
        <v>15.077424612876936</v>
      </c>
      <c r="T10" s="404">
        <v>152</v>
      </c>
      <c r="U10" s="437">
        <f t="shared" ref="U10:U13" si="8">T10/B10*100</f>
        <v>12.387938060309699</v>
      </c>
      <c r="V10" s="64"/>
    </row>
    <row r="11" spans="1:22" x14ac:dyDescent="0.3">
      <c r="A11" s="366" t="s">
        <v>135</v>
      </c>
      <c r="B11" s="404">
        <v>1246</v>
      </c>
      <c r="C11" s="384">
        <v>100</v>
      </c>
      <c r="D11" s="404">
        <v>26</v>
      </c>
      <c r="E11" s="437">
        <f t="shared" si="0"/>
        <v>2.086677367576244</v>
      </c>
      <c r="F11" s="404">
        <v>238</v>
      </c>
      <c r="G11" s="437">
        <f t="shared" si="1"/>
        <v>19.101123595505616</v>
      </c>
      <c r="H11" s="404">
        <v>214</v>
      </c>
      <c r="I11" s="437">
        <f t="shared" si="2"/>
        <v>17.174959871589085</v>
      </c>
      <c r="J11" s="404">
        <v>123</v>
      </c>
      <c r="K11" s="437">
        <f t="shared" si="3"/>
        <v>9.8715890850722321</v>
      </c>
      <c r="L11" s="404">
        <v>176</v>
      </c>
      <c r="M11" s="437">
        <f t="shared" si="4"/>
        <v>14.125200642054574</v>
      </c>
      <c r="N11" s="404">
        <v>20</v>
      </c>
      <c r="O11" s="437">
        <f t="shared" si="5"/>
        <v>1.6051364365971106</v>
      </c>
      <c r="P11" s="404">
        <v>117</v>
      </c>
      <c r="Q11" s="437">
        <f t="shared" si="6"/>
        <v>9.3900481540930976</v>
      </c>
      <c r="R11" s="404">
        <v>184</v>
      </c>
      <c r="S11" s="437">
        <f t="shared" si="7"/>
        <v>14.767255216693421</v>
      </c>
      <c r="T11" s="404">
        <v>149</v>
      </c>
      <c r="U11" s="437">
        <f t="shared" si="8"/>
        <v>11.958266452648475</v>
      </c>
      <c r="V11" s="64"/>
    </row>
    <row r="12" spans="1:22" x14ac:dyDescent="0.15">
      <c r="A12" s="413" t="s">
        <v>365</v>
      </c>
      <c r="B12" s="404">
        <v>1247</v>
      </c>
      <c r="C12" s="384">
        <v>100</v>
      </c>
      <c r="D12" s="404">
        <v>20</v>
      </c>
      <c r="E12" s="437">
        <f t="shared" si="0"/>
        <v>1.6038492381716118</v>
      </c>
      <c r="F12" s="404">
        <v>219</v>
      </c>
      <c r="G12" s="437">
        <f t="shared" si="1"/>
        <v>17.56214915797915</v>
      </c>
      <c r="H12" s="404">
        <v>224</v>
      </c>
      <c r="I12" s="437">
        <f t="shared" si="2"/>
        <v>17.963111467522054</v>
      </c>
      <c r="J12" s="404">
        <v>134</v>
      </c>
      <c r="K12" s="437">
        <f t="shared" si="3"/>
        <v>10.7457898957498</v>
      </c>
      <c r="L12" s="404">
        <v>176</v>
      </c>
      <c r="M12" s="437">
        <f t="shared" si="4"/>
        <v>14.113873295910185</v>
      </c>
      <c r="N12" s="404">
        <v>20</v>
      </c>
      <c r="O12" s="437">
        <f t="shared" si="5"/>
        <v>1.6038492381716118</v>
      </c>
      <c r="P12" s="404">
        <v>115</v>
      </c>
      <c r="Q12" s="437">
        <f t="shared" si="6"/>
        <v>9.2221331194867684</v>
      </c>
      <c r="R12" s="404">
        <v>185</v>
      </c>
      <c r="S12" s="437">
        <f t="shared" si="7"/>
        <v>14.83560545308741</v>
      </c>
      <c r="T12" s="404">
        <v>153</v>
      </c>
      <c r="U12" s="437">
        <f t="shared" si="8"/>
        <v>12.269446672012831</v>
      </c>
      <c r="V12" s="64"/>
    </row>
    <row r="13" spans="1:22" x14ac:dyDescent="0.15">
      <c r="A13" s="418" t="s">
        <v>385</v>
      </c>
      <c r="B13" s="439">
        <v>1239</v>
      </c>
      <c r="C13" s="409">
        <v>100</v>
      </c>
      <c r="D13" s="439">
        <v>19</v>
      </c>
      <c r="E13" s="440">
        <f t="shared" si="0"/>
        <v>1.5334947538337369</v>
      </c>
      <c r="F13" s="439">
        <v>234</v>
      </c>
      <c r="G13" s="440">
        <f t="shared" si="1"/>
        <v>18.886198547215496</v>
      </c>
      <c r="H13" s="439">
        <v>213</v>
      </c>
      <c r="I13" s="440">
        <f t="shared" si="2"/>
        <v>17.191283292978206</v>
      </c>
      <c r="J13" s="439">
        <v>140</v>
      </c>
      <c r="K13" s="440">
        <f t="shared" si="3"/>
        <v>11.299435028248588</v>
      </c>
      <c r="L13" s="439">
        <v>160</v>
      </c>
      <c r="M13" s="440">
        <f t="shared" si="4"/>
        <v>12.913640032284098</v>
      </c>
      <c r="N13" s="439">
        <v>18</v>
      </c>
      <c r="O13" s="440">
        <f t="shared" si="5"/>
        <v>1.4527845036319613</v>
      </c>
      <c r="P13" s="439">
        <v>119</v>
      </c>
      <c r="Q13" s="440">
        <f t="shared" si="6"/>
        <v>9.6045197740112993</v>
      </c>
      <c r="R13" s="439">
        <v>173</v>
      </c>
      <c r="S13" s="440">
        <f t="shared" si="7"/>
        <v>13.962873284907182</v>
      </c>
      <c r="T13" s="439">
        <v>165</v>
      </c>
      <c r="U13" s="440">
        <f t="shared" si="8"/>
        <v>13.317191283292978</v>
      </c>
      <c r="V13" s="5"/>
    </row>
    <row r="14" spans="1:22" x14ac:dyDescent="0.15">
      <c r="A14" s="385"/>
      <c r="B14" s="404"/>
      <c r="C14" s="384"/>
      <c r="D14" s="404"/>
      <c r="E14" s="437"/>
      <c r="F14" s="404"/>
      <c r="G14" s="437"/>
      <c r="H14" s="404"/>
      <c r="I14" s="437"/>
      <c r="J14" s="404"/>
      <c r="K14" s="437"/>
      <c r="L14" s="404"/>
      <c r="M14" s="437"/>
      <c r="N14" s="404"/>
      <c r="O14" s="437"/>
      <c r="P14" s="438"/>
      <c r="Q14" s="437"/>
      <c r="R14" s="438"/>
      <c r="S14" s="437"/>
      <c r="T14" s="438"/>
      <c r="U14" s="437"/>
      <c r="V14" s="5"/>
    </row>
    <row r="15" spans="1:22" x14ac:dyDescent="0.15">
      <c r="A15" s="141" t="s">
        <v>116</v>
      </c>
      <c r="B15" s="190">
        <v>1235</v>
      </c>
      <c r="C15" s="384">
        <v>100</v>
      </c>
      <c r="D15" s="190">
        <v>16</v>
      </c>
      <c r="E15" s="437">
        <f>D15/B15*100</f>
        <v>1.2955465587044535</v>
      </c>
      <c r="F15" s="190">
        <v>232</v>
      </c>
      <c r="G15" s="437">
        <f>F15/B15*100</f>
        <v>18.785425101214575</v>
      </c>
      <c r="H15" s="190">
        <v>219</v>
      </c>
      <c r="I15" s="437">
        <f>H15/B15*100</f>
        <v>17.732793522267208</v>
      </c>
      <c r="J15" s="190">
        <v>142</v>
      </c>
      <c r="K15" s="437">
        <f>J15/B15*100</f>
        <v>11.497975708502024</v>
      </c>
      <c r="L15" s="190">
        <v>172</v>
      </c>
      <c r="M15" s="437">
        <f>L15/B15*100</f>
        <v>13.927125506072874</v>
      </c>
      <c r="N15" s="190">
        <v>15</v>
      </c>
      <c r="O15" s="437">
        <f>N15/B15*100</f>
        <v>1.214574898785425</v>
      </c>
      <c r="P15" s="190">
        <v>110</v>
      </c>
      <c r="Q15" s="437">
        <f>P15/B15*100</f>
        <v>8.9068825910931171</v>
      </c>
      <c r="R15" s="190">
        <v>179</v>
      </c>
      <c r="S15" s="437">
        <f>R15/B15*100</f>
        <v>14.493927125506072</v>
      </c>
      <c r="T15" s="190">
        <v>150</v>
      </c>
      <c r="U15" s="437">
        <f>T15/B15*100</f>
        <v>12.145748987854251</v>
      </c>
      <c r="V15" s="5"/>
    </row>
    <row r="16" spans="1:22" x14ac:dyDescent="0.15">
      <c r="A16" s="141" t="s">
        <v>359</v>
      </c>
      <c r="B16" s="190">
        <v>1250</v>
      </c>
      <c r="C16" s="384">
        <v>100</v>
      </c>
      <c r="D16" s="190">
        <v>19</v>
      </c>
      <c r="E16" s="437">
        <f>D16/B16*100</f>
        <v>1.52</v>
      </c>
      <c r="F16" s="190">
        <v>228</v>
      </c>
      <c r="G16" s="437">
        <f>F16/B16*100</f>
        <v>18.240000000000002</v>
      </c>
      <c r="H16" s="190">
        <v>220</v>
      </c>
      <c r="I16" s="437">
        <f>H16/B16*100</f>
        <v>17.599999999999998</v>
      </c>
      <c r="J16" s="190">
        <v>142</v>
      </c>
      <c r="K16" s="437">
        <f>J16/B16*100</f>
        <v>11.360000000000001</v>
      </c>
      <c r="L16" s="190">
        <v>167</v>
      </c>
      <c r="M16" s="437">
        <f>L16/B16*100</f>
        <v>13.36</v>
      </c>
      <c r="N16" s="190">
        <v>16</v>
      </c>
      <c r="O16" s="437">
        <f>N16/B16*100</f>
        <v>1.28</v>
      </c>
      <c r="P16" s="190">
        <v>118</v>
      </c>
      <c r="Q16" s="437">
        <f>P16/B16*100</f>
        <v>9.44</v>
      </c>
      <c r="R16" s="190">
        <v>172</v>
      </c>
      <c r="S16" s="437">
        <f>R16/B16*100</f>
        <v>13.76</v>
      </c>
      <c r="T16" s="190">
        <v>169</v>
      </c>
      <c r="U16" s="437">
        <f>T16/B16*100</f>
        <v>13.52</v>
      </c>
      <c r="V16" s="5"/>
    </row>
    <row r="17" spans="1:22" x14ac:dyDescent="0.15">
      <c r="A17" s="141" t="s">
        <v>360</v>
      </c>
      <c r="B17" s="190">
        <v>1242</v>
      </c>
      <c r="C17" s="384">
        <v>100</v>
      </c>
      <c r="D17" s="190">
        <v>20</v>
      </c>
      <c r="E17" s="437">
        <f>D17/B17*100</f>
        <v>1.6103059581320449</v>
      </c>
      <c r="F17" s="190">
        <v>236</v>
      </c>
      <c r="G17" s="437">
        <f>F17/B17*100</f>
        <v>19.001610305958135</v>
      </c>
      <c r="H17" s="190">
        <v>209</v>
      </c>
      <c r="I17" s="437">
        <f>H17/B17*100</f>
        <v>16.82769726247987</v>
      </c>
      <c r="J17" s="190">
        <v>139</v>
      </c>
      <c r="K17" s="437">
        <f>J17/B17*100</f>
        <v>11.191626409017713</v>
      </c>
      <c r="L17" s="190">
        <v>155</v>
      </c>
      <c r="M17" s="437">
        <f>L17/B17*100</f>
        <v>12.47987117552335</v>
      </c>
      <c r="N17" s="190">
        <v>17</v>
      </c>
      <c r="O17" s="437">
        <f>N17/B17*100</f>
        <v>1.3687600644122384</v>
      </c>
      <c r="P17" s="190">
        <v>123</v>
      </c>
      <c r="Q17" s="437">
        <f>P17/B17*100</f>
        <v>9.9033816425120769</v>
      </c>
      <c r="R17" s="190">
        <v>171</v>
      </c>
      <c r="S17" s="437">
        <f>R17/B17*100</f>
        <v>13.768115942028986</v>
      </c>
      <c r="T17" s="190">
        <v>173</v>
      </c>
      <c r="U17" s="437">
        <f>T17/B17*100</f>
        <v>13.929146537842191</v>
      </c>
      <c r="V17" s="5"/>
    </row>
    <row r="18" spans="1:22" x14ac:dyDescent="0.15">
      <c r="A18" s="141" t="s">
        <v>358</v>
      </c>
      <c r="B18" s="190">
        <v>1229</v>
      </c>
      <c r="C18" s="384">
        <v>100</v>
      </c>
      <c r="D18" s="190">
        <v>21</v>
      </c>
      <c r="E18" s="437">
        <f>D18/B18*100</f>
        <v>1.7087062652563059</v>
      </c>
      <c r="F18" s="190">
        <v>237</v>
      </c>
      <c r="G18" s="437">
        <f>F18/B18*100</f>
        <v>19.283970707892596</v>
      </c>
      <c r="H18" s="190">
        <v>203</v>
      </c>
      <c r="I18" s="437">
        <f>H18/B18*100</f>
        <v>16.517493897477625</v>
      </c>
      <c r="J18" s="190">
        <v>138</v>
      </c>
      <c r="K18" s="437">
        <f>J18/B18*100</f>
        <v>11.228641171684297</v>
      </c>
      <c r="L18" s="190">
        <v>146</v>
      </c>
      <c r="M18" s="437">
        <f>L18/B18*100</f>
        <v>11.879576891781937</v>
      </c>
      <c r="N18" s="190">
        <v>23</v>
      </c>
      <c r="O18" s="437">
        <f>N18/B18*100</f>
        <v>1.8714401952807163</v>
      </c>
      <c r="P18" s="190">
        <v>124</v>
      </c>
      <c r="Q18" s="437">
        <f>P18/B18*100</f>
        <v>10.089503661513426</v>
      </c>
      <c r="R18" s="190">
        <v>170</v>
      </c>
      <c r="S18" s="437">
        <f>R18/B18*100</f>
        <v>13.832384052074859</v>
      </c>
      <c r="T18" s="190">
        <v>166</v>
      </c>
      <c r="U18" s="437">
        <f>T18/B18*100</f>
        <v>13.506916192026036</v>
      </c>
      <c r="V18" s="5"/>
    </row>
    <row r="19" spans="1:22" x14ac:dyDescent="0.3">
      <c r="A19" s="186"/>
      <c r="B19" s="193"/>
      <c r="C19" s="191"/>
      <c r="D19" s="193"/>
      <c r="E19" s="192"/>
      <c r="F19" s="193"/>
      <c r="G19" s="192"/>
      <c r="H19" s="193"/>
      <c r="I19" s="192"/>
      <c r="J19" s="193"/>
      <c r="K19" s="192"/>
      <c r="L19" s="193"/>
      <c r="M19" s="192"/>
      <c r="N19" s="193"/>
      <c r="O19" s="192"/>
      <c r="P19" s="194"/>
      <c r="Q19" s="192"/>
      <c r="R19" s="194"/>
      <c r="S19" s="192"/>
      <c r="T19" s="194"/>
      <c r="U19" s="192"/>
      <c r="V19" s="5"/>
    </row>
    <row r="20" spans="1:22" x14ac:dyDescent="0.3">
      <c r="A20" s="195"/>
      <c r="B20" s="193"/>
      <c r="C20" s="191"/>
      <c r="D20" s="193"/>
      <c r="E20" s="196" t="s">
        <v>15</v>
      </c>
      <c r="F20" s="193"/>
      <c r="G20" s="197"/>
      <c r="H20" s="193" t="s">
        <v>136</v>
      </c>
      <c r="I20" s="197"/>
      <c r="J20" s="193"/>
      <c r="K20" s="197"/>
      <c r="L20" s="193"/>
      <c r="M20" s="197"/>
      <c r="N20" s="193"/>
      <c r="O20" s="197"/>
      <c r="P20" s="194"/>
      <c r="Q20" s="192"/>
      <c r="R20" s="194"/>
      <c r="S20" s="192"/>
      <c r="T20" s="194"/>
      <c r="U20" s="192"/>
      <c r="V20" s="5"/>
    </row>
    <row r="21" spans="1:22" x14ac:dyDescent="0.3">
      <c r="A21" s="186" t="s">
        <v>57</v>
      </c>
      <c r="B21" s="193">
        <v>680.75</v>
      </c>
      <c r="C21" s="191">
        <v>100</v>
      </c>
      <c r="D21" s="193">
        <v>23.25</v>
      </c>
      <c r="E21" s="191">
        <v>3.4153507161219245</v>
      </c>
      <c r="F21" s="193">
        <v>106.5</v>
      </c>
      <c r="G21" s="191">
        <v>15.644509731913331</v>
      </c>
      <c r="H21" s="193">
        <v>98</v>
      </c>
      <c r="I21" s="191">
        <v>14.395886889460154</v>
      </c>
      <c r="J21" s="193">
        <v>42.25</v>
      </c>
      <c r="K21" s="191">
        <v>6.2063900110172607</v>
      </c>
      <c r="L21" s="193">
        <v>87</v>
      </c>
      <c r="M21" s="191">
        <v>12.78002203452075</v>
      </c>
      <c r="N21" s="193">
        <v>17</v>
      </c>
      <c r="O21" s="191">
        <v>2.4972456849063533</v>
      </c>
      <c r="P21" s="198">
        <v>87</v>
      </c>
      <c r="Q21" s="192">
        <v>12.78002203452075</v>
      </c>
      <c r="R21" s="193">
        <v>137.25</v>
      </c>
      <c r="S21" s="192">
        <v>20.161586485493942</v>
      </c>
      <c r="T21" s="193">
        <v>82</v>
      </c>
      <c r="U21" s="192">
        <v>12.045538009548293</v>
      </c>
      <c r="V21" s="5"/>
    </row>
    <row r="22" spans="1:22" x14ac:dyDescent="0.3">
      <c r="A22" s="186" t="s">
        <v>58</v>
      </c>
      <c r="B22" s="193">
        <v>674</v>
      </c>
      <c r="C22" s="191">
        <v>100</v>
      </c>
      <c r="D22" s="193">
        <v>19.25</v>
      </c>
      <c r="E22" s="191">
        <v>2.8560830860534123</v>
      </c>
      <c r="F22" s="193">
        <v>112.75</v>
      </c>
      <c r="G22" s="191">
        <v>16.728486646884271</v>
      </c>
      <c r="H22" s="193">
        <v>87.5</v>
      </c>
      <c r="I22" s="191">
        <v>12.98219584569733</v>
      </c>
      <c r="J22" s="193">
        <v>48.25</v>
      </c>
      <c r="K22" s="191">
        <v>7.1587537091988134</v>
      </c>
      <c r="L22" s="193">
        <v>78</v>
      </c>
      <c r="M22" s="191">
        <v>11.572700296735905</v>
      </c>
      <c r="N22" s="193">
        <v>19</v>
      </c>
      <c r="O22" s="191">
        <v>2.8189910979228485</v>
      </c>
      <c r="P22" s="198">
        <v>99.75</v>
      </c>
      <c r="Q22" s="192">
        <v>14.799703264094955</v>
      </c>
      <c r="R22" s="193">
        <v>144</v>
      </c>
      <c r="S22" s="192">
        <v>21.364985163204746</v>
      </c>
      <c r="T22" s="193">
        <v>66.25</v>
      </c>
      <c r="U22" s="192">
        <v>9.8293768545994062</v>
      </c>
      <c r="V22" s="5"/>
    </row>
    <row r="23" spans="1:22" x14ac:dyDescent="0.3">
      <c r="A23" s="366" t="s">
        <v>59</v>
      </c>
      <c r="B23" s="404">
        <v>702</v>
      </c>
      <c r="C23" s="384">
        <v>100</v>
      </c>
      <c r="D23" s="404">
        <v>21</v>
      </c>
      <c r="E23" s="384">
        <f t="shared" ref="E23:E26" si="9">D23/B23*100</f>
        <v>2.9914529914529915</v>
      </c>
      <c r="F23" s="404">
        <v>116</v>
      </c>
      <c r="G23" s="384">
        <f t="shared" ref="G23:G26" si="10">F23/B23*100</f>
        <v>16.524216524216524</v>
      </c>
      <c r="H23" s="404">
        <v>86</v>
      </c>
      <c r="I23" s="384">
        <f t="shared" ref="I23:I26" si="11">H23/B23*100</f>
        <v>12.250712250712251</v>
      </c>
      <c r="J23" s="404">
        <v>48</v>
      </c>
      <c r="K23" s="384">
        <f t="shared" ref="K23:K26" si="12">J23/B23*100</f>
        <v>6.8376068376068382</v>
      </c>
      <c r="L23" s="404">
        <v>84</v>
      </c>
      <c r="M23" s="384">
        <f t="shared" ref="M23:M26" si="13">L23/B23*100</f>
        <v>11.965811965811966</v>
      </c>
      <c r="N23" s="404">
        <v>18</v>
      </c>
      <c r="O23" s="384">
        <f t="shared" ref="O23:O26" si="14">N23/B23*100</f>
        <v>2.5641025641025639</v>
      </c>
      <c r="P23" s="441">
        <v>108</v>
      </c>
      <c r="Q23" s="437">
        <f t="shared" ref="Q23:Q26" si="15">P23/B23*100</f>
        <v>15.384615384615385</v>
      </c>
      <c r="R23" s="404">
        <v>153</v>
      </c>
      <c r="S23" s="437">
        <f t="shared" ref="S23:S26" si="16">R23/B23*100</f>
        <v>21.794871794871796</v>
      </c>
      <c r="T23" s="404">
        <v>67</v>
      </c>
      <c r="U23" s="437">
        <f t="shared" ref="U23:U26" si="17">T23/B23*100</f>
        <v>9.5441595441595446</v>
      </c>
      <c r="V23" s="5"/>
    </row>
    <row r="24" spans="1:22" x14ac:dyDescent="0.15">
      <c r="A24" s="366" t="s">
        <v>135</v>
      </c>
      <c r="B24" s="404">
        <v>715</v>
      </c>
      <c r="C24" s="384">
        <v>100</v>
      </c>
      <c r="D24" s="404">
        <v>24</v>
      </c>
      <c r="E24" s="384">
        <f t="shared" si="9"/>
        <v>3.3566433566433567</v>
      </c>
      <c r="F24" s="404">
        <v>119</v>
      </c>
      <c r="G24" s="384">
        <f t="shared" si="10"/>
        <v>16.643356643356643</v>
      </c>
      <c r="H24" s="404">
        <v>106</v>
      </c>
      <c r="I24" s="384">
        <f t="shared" si="11"/>
        <v>14.825174825174825</v>
      </c>
      <c r="J24" s="404">
        <v>45</v>
      </c>
      <c r="K24" s="384">
        <f t="shared" si="12"/>
        <v>6.2937062937062942</v>
      </c>
      <c r="L24" s="404">
        <v>83</v>
      </c>
      <c r="M24" s="384">
        <f t="shared" si="13"/>
        <v>11.608391608391608</v>
      </c>
      <c r="N24" s="404">
        <v>13</v>
      </c>
      <c r="O24" s="384">
        <f t="shared" si="14"/>
        <v>1.8181818181818181</v>
      </c>
      <c r="P24" s="441">
        <v>101</v>
      </c>
      <c r="Q24" s="437">
        <f t="shared" si="15"/>
        <v>14.125874125874127</v>
      </c>
      <c r="R24" s="404">
        <v>158</v>
      </c>
      <c r="S24" s="437">
        <f t="shared" si="16"/>
        <v>22.097902097902097</v>
      </c>
      <c r="T24" s="404">
        <v>68</v>
      </c>
      <c r="U24" s="437">
        <f t="shared" si="17"/>
        <v>9.51048951048951</v>
      </c>
      <c r="V24" s="8"/>
    </row>
    <row r="25" spans="1:22" x14ac:dyDescent="0.3">
      <c r="A25" s="366" t="s">
        <v>365</v>
      </c>
      <c r="B25" s="404">
        <v>709</v>
      </c>
      <c r="C25" s="384">
        <v>100</v>
      </c>
      <c r="D25" s="404">
        <v>18</v>
      </c>
      <c r="E25" s="384">
        <f t="shared" si="9"/>
        <v>2.5387870239774331</v>
      </c>
      <c r="F25" s="404">
        <v>103</v>
      </c>
      <c r="G25" s="384">
        <f t="shared" si="10"/>
        <v>14.527503526093088</v>
      </c>
      <c r="H25" s="404">
        <v>111</v>
      </c>
      <c r="I25" s="384">
        <f t="shared" si="11"/>
        <v>15.655853314527505</v>
      </c>
      <c r="J25" s="404">
        <v>47</v>
      </c>
      <c r="K25" s="384">
        <f t="shared" si="12"/>
        <v>6.6290550070521856</v>
      </c>
      <c r="L25" s="404">
        <v>87</v>
      </c>
      <c r="M25" s="384">
        <f t="shared" si="13"/>
        <v>12.270803949224259</v>
      </c>
      <c r="N25" s="404">
        <v>13</v>
      </c>
      <c r="O25" s="384">
        <f t="shared" si="14"/>
        <v>1.8335684062059237</v>
      </c>
      <c r="P25" s="441">
        <v>100</v>
      </c>
      <c r="Q25" s="437">
        <f t="shared" si="15"/>
        <v>14.104372355430183</v>
      </c>
      <c r="R25" s="404">
        <v>157</v>
      </c>
      <c r="S25" s="437">
        <f t="shared" si="16"/>
        <v>22.143864598025388</v>
      </c>
      <c r="T25" s="404">
        <v>73</v>
      </c>
      <c r="U25" s="437">
        <f t="shared" si="17"/>
        <v>10.296191819464035</v>
      </c>
      <c r="V25" s="199"/>
    </row>
    <row r="26" spans="1:22" x14ac:dyDescent="0.15">
      <c r="A26" s="413" t="s">
        <v>385</v>
      </c>
      <c r="B26" s="404">
        <v>691</v>
      </c>
      <c r="C26" s="384">
        <v>100</v>
      </c>
      <c r="D26" s="404">
        <v>16</v>
      </c>
      <c r="E26" s="384">
        <f t="shared" si="9"/>
        <v>2.3154848046309695</v>
      </c>
      <c r="F26" s="404">
        <v>95</v>
      </c>
      <c r="G26" s="384">
        <f t="shared" si="10"/>
        <v>13.748191027496382</v>
      </c>
      <c r="H26" s="339">
        <v>111</v>
      </c>
      <c r="I26" s="384">
        <f t="shared" si="11"/>
        <v>16.063675832127352</v>
      </c>
      <c r="J26" s="404">
        <v>44</v>
      </c>
      <c r="K26" s="384">
        <f t="shared" si="12"/>
        <v>6.3675832127351661</v>
      </c>
      <c r="L26" s="404">
        <v>82</v>
      </c>
      <c r="M26" s="384">
        <f t="shared" si="13"/>
        <v>11.866859623733719</v>
      </c>
      <c r="N26" s="404">
        <v>11</v>
      </c>
      <c r="O26" s="384">
        <f t="shared" si="14"/>
        <v>1.5918958031837915</v>
      </c>
      <c r="P26" s="441">
        <v>104</v>
      </c>
      <c r="Q26" s="437">
        <f t="shared" si="15"/>
        <v>15.050651230101304</v>
      </c>
      <c r="R26" s="404">
        <v>147</v>
      </c>
      <c r="S26" s="437">
        <f t="shared" si="16"/>
        <v>21.273516642547033</v>
      </c>
      <c r="T26" s="404">
        <v>81</v>
      </c>
      <c r="U26" s="437">
        <f t="shared" si="17"/>
        <v>11.722141823444284</v>
      </c>
      <c r="V26" s="5"/>
    </row>
    <row r="27" spans="1:22" x14ac:dyDescent="0.15">
      <c r="A27" s="385"/>
      <c r="B27" s="404"/>
      <c r="C27" s="384"/>
      <c r="D27" s="404"/>
      <c r="E27" s="384"/>
      <c r="F27" s="404"/>
      <c r="G27" s="384"/>
      <c r="H27" s="404"/>
      <c r="I27" s="384"/>
      <c r="J27" s="404"/>
      <c r="K27" s="384"/>
      <c r="L27" s="404"/>
      <c r="M27" s="384"/>
      <c r="N27" s="404"/>
      <c r="O27" s="384"/>
      <c r="P27" s="438"/>
      <c r="Q27" s="437"/>
      <c r="R27" s="438"/>
      <c r="S27" s="437"/>
      <c r="T27" s="438"/>
      <c r="U27" s="437"/>
      <c r="V27" s="199"/>
    </row>
    <row r="28" spans="1:22" x14ac:dyDescent="0.15">
      <c r="A28" s="141" t="s">
        <v>386</v>
      </c>
      <c r="B28" s="404">
        <v>695</v>
      </c>
      <c r="C28" s="384">
        <v>100</v>
      </c>
      <c r="D28" s="404">
        <v>14</v>
      </c>
      <c r="E28" s="384">
        <f>D28/B28*100</f>
        <v>2.014388489208633</v>
      </c>
      <c r="F28" s="404">
        <v>101</v>
      </c>
      <c r="G28" s="384">
        <f>F28/B28*100</f>
        <v>14.532374100719425</v>
      </c>
      <c r="H28" s="404">
        <v>112</v>
      </c>
      <c r="I28" s="384">
        <f>H28/B28*100</f>
        <v>16.115107913669064</v>
      </c>
      <c r="J28" s="404">
        <v>51</v>
      </c>
      <c r="K28" s="384">
        <f>J28/B28*100</f>
        <v>7.3381294964028774</v>
      </c>
      <c r="L28" s="404">
        <v>86</v>
      </c>
      <c r="M28" s="384">
        <f>L28/B28*100</f>
        <v>12.37410071942446</v>
      </c>
      <c r="N28" s="404">
        <v>10</v>
      </c>
      <c r="O28" s="384">
        <f>N28/B28*100</f>
        <v>1.4388489208633095</v>
      </c>
      <c r="P28" s="438">
        <v>97</v>
      </c>
      <c r="Q28" s="437">
        <f>P28/B28*100</f>
        <v>13.956834532374101</v>
      </c>
      <c r="R28" s="438">
        <v>152</v>
      </c>
      <c r="S28" s="437">
        <f>R28/B28*100</f>
        <v>21.870503597122301</v>
      </c>
      <c r="T28" s="438">
        <v>73</v>
      </c>
      <c r="U28" s="437">
        <f>T28/B28*100</f>
        <v>10.503597122302159</v>
      </c>
      <c r="V28" s="200"/>
    </row>
    <row r="29" spans="1:22" x14ac:dyDescent="0.15">
      <c r="A29" s="141" t="s">
        <v>387</v>
      </c>
      <c r="B29" s="404">
        <v>696</v>
      </c>
      <c r="C29" s="384">
        <v>100</v>
      </c>
      <c r="D29" s="404">
        <v>17</v>
      </c>
      <c r="E29" s="384">
        <f>D29/B29*100</f>
        <v>2.4425287356321839</v>
      </c>
      <c r="F29" s="404">
        <v>95</v>
      </c>
      <c r="G29" s="384">
        <f>F29/B29*100</f>
        <v>13.649425287356323</v>
      </c>
      <c r="H29" s="404">
        <v>116</v>
      </c>
      <c r="I29" s="384">
        <f>H29/B29*100</f>
        <v>16.666666666666664</v>
      </c>
      <c r="J29" s="404">
        <v>44</v>
      </c>
      <c r="K29" s="384">
        <f>J29/B29*100</f>
        <v>6.3218390804597711</v>
      </c>
      <c r="L29" s="404">
        <v>85</v>
      </c>
      <c r="M29" s="384">
        <f>L29/B29*100</f>
        <v>12.212643678160919</v>
      </c>
      <c r="N29" s="404">
        <v>10</v>
      </c>
      <c r="O29" s="384">
        <f>N29/B29*100</f>
        <v>1.4367816091954022</v>
      </c>
      <c r="P29" s="438">
        <v>103</v>
      </c>
      <c r="Q29" s="437">
        <f>P29/B29*100</f>
        <v>14.798850574712644</v>
      </c>
      <c r="R29" s="438">
        <v>146</v>
      </c>
      <c r="S29" s="437">
        <f>R29/B29*100</f>
        <v>20.977011494252874</v>
      </c>
      <c r="T29" s="438">
        <v>80</v>
      </c>
      <c r="U29" s="437">
        <f>T29/B29*100</f>
        <v>11.494252873563218</v>
      </c>
      <c r="V29" s="200"/>
    </row>
    <row r="30" spans="1:22" x14ac:dyDescent="0.15">
      <c r="A30" s="141" t="s">
        <v>388</v>
      </c>
      <c r="B30" s="404">
        <v>689</v>
      </c>
      <c r="C30" s="384">
        <v>100</v>
      </c>
      <c r="D30" s="404">
        <v>16</v>
      </c>
      <c r="E30" s="384">
        <f>D30/B30*100</f>
        <v>2.3222060957910013</v>
      </c>
      <c r="F30" s="404">
        <v>92</v>
      </c>
      <c r="G30" s="384">
        <f>F30/B30*100</f>
        <v>13.352685050798257</v>
      </c>
      <c r="H30" s="404">
        <v>111</v>
      </c>
      <c r="I30" s="384">
        <f>H30/B30*100</f>
        <v>16.110304789550074</v>
      </c>
      <c r="J30" s="404">
        <v>40</v>
      </c>
      <c r="K30" s="384">
        <f>J30/B30*100</f>
        <v>5.8055152394775034</v>
      </c>
      <c r="L30" s="404">
        <v>80</v>
      </c>
      <c r="M30" s="384">
        <f>L30/B30*100</f>
        <v>11.611030478955007</v>
      </c>
      <c r="N30" s="404">
        <v>11</v>
      </c>
      <c r="O30" s="384">
        <f>N30/B30*100</f>
        <v>1.5965166908563133</v>
      </c>
      <c r="P30" s="438">
        <v>109</v>
      </c>
      <c r="Q30" s="437">
        <f>P30/B30*100</f>
        <v>15.820029027576195</v>
      </c>
      <c r="R30" s="438">
        <v>145</v>
      </c>
      <c r="S30" s="437">
        <f>R30/B30*100</f>
        <v>21.044992743105951</v>
      </c>
      <c r="T30" s="438">
        <v>86</v>
      </c>
      <c r="U30" s="437">
        <f>T30/B30*100</f>
        <v>12.481857764876633</v>
      </c>
      <c r="V30" s="200"/>
    </row>
    <row r="31" spans="1:22" x14ac:dyDescent="0.15">
      <c r="A31" s="141" t="s">
        <v>358</v>
      </c>
      <c r="B31" s="404">
        <v>685</v>
      </c>
      <c r="C31" s="384">
        <v>100</v>
      </c>
      <c r="D31" s="404">
        <v>18</v>
      </c>
      <c r="E31" s="384">
        <f>D31/B31*100</f>
        <v>2.6277372262773722</v>
      </c>
      <c r="F31" s="404">
        <v>93</v>
      </c>
      <c r="G31" s="384">
        <f>F31/B31*100</f>
        <v>13.576642335766422</v>
      </c>
      <c r="H31" s="404">
        <v>104</v>
      </c>
      <c r="I31" s="384">
        <f>H31/B31*100</f>
        <v>15.182481751824817</v>
      </c>
      <c r="J31" s="404">
        <v>40</v>
      </c>
      <c r="K31" s="384">
        <f>J31/B31*100</f>
        <v>5.8394160583941606</v>
      </c>
      <c r="L31" s="404">
        <v>79</v>
      </c>
      <c r="M31" s="384">
        <f>L31/B31*100</f>
        <v>11.532846715328466</v>
      </c>
      <c r="N31" s="404">
        <v>14</v>
      </c>
      <c r="O31" s="384">
        <f>N31/B31*100</f>
        <v>2.0437956204379564</v>
      </c>
      <c r="P31" s="438">
        <v>109</v>
      </c>
      <c r="Q31" s="437">
        <f>P31/B31*100</f>
        <v>15.912408759124089</v>
      </c>
      <c r="R31" s="438">
        <v>145</v>
      </c>
      <c r="S31" s="437">
        <f>R31/B31*100</f>
        <v>21.167883211678831</v>
      </c>
      <c r="T31" s="438">
        <v>84</v>
      </c>
      <c r="U31" s="437">
        <f>T31/B31*100</f>
        <v>12.262773722627736</v>
      </c>
      <c r="V31" s="200"/>
    </row>
    <row r="32" spans="1:22" x14ac:dyDescent="0.3">
      <c r="A32" s="186"/>
      <c r="B32" s="193"/>
      <c r="C32" s="191"/>
      <c r="D32" s="193"/>
      <c r="E32" s="201"/>
      <c r="F32" s="193"/>
      <c r="G32" s="201"/>
      <c r="H32" s="193"/>
      <c r="I32" s="201"/>
      <c r="J32" s="193"/>
      <c r="K32" s="201"/>
      <c r="L32" s="193"/>
      <c r="M32" s="201"/>
      <c r="N32" s="193"/>
      <c r="O32" s="201"/>
      <c r="P32" s="194"/>
      <c r="Q32" s="192"/>
      <c r="R32" s="194"/>
      <c r="S32" s="192"/>
      <c r="T32" s="194"/>
      <c r="U32" s="192"/>
      <c r="V32" s="200"/>
    </row>
    <row r="33" spans="1:22" x14ac:dyDescent="0.3">
      <c r="A33" s="195"/>
      <c r="B33" s="193"/>
      <c r="C33" s="191"/>
      <c r="D33" s="193"/>
      <c r="E33" s="196" t="s">
        <v>174</v>
      </c>
      <c r="F33" s="193"/>
      <c r="G33" s="197"/>
      <c r="H33" s="193" t="s">
        <v>136</v>
      </c>
      <c r="I33" s="197"/>
      <c r="J33" s="193"/>
      <c r="K33" s="197"/>
      <c r="L33" s="193"/>
      <c r="M33" s="197"/>
      <c r="N33" s="193"/>
      <c r="O33" s="197"/>
      <c r="P33" s="194"/>
      <c r="Q33" s="192"/>
      <c r="R33" s="194"/>
      <c r="S33" s="192"/>
      <c r="T33" s="194"/>
      <c r="U33" s="192"/>
      <c r="V33" s="200"/>
    </row>
    <row r="34" spans="1:22" x14ac:dyDescent="0.3">
      <c r="A34" s="186" t="s">
        <v>57</v>
      </c>
      <c r="B34" s="193">
        <v>523.75</v>
      </c>
      <c r="C34" s="191">
        <v>100</v>
      </c>
      <c r="D34" s="193">
        <v>1.25</v>
      </c>
      <c r="E34" s="191">
        <v>0.23866348448687352</v>
      </c>
      <c r="F34" s="193">
        <v>114</v>
      </c>
      <c r="G34" s="191">
        <v>21.766109785202865</v>
      </c>
      <c r="H34" s="193">
        <v>89.75</v>
      </c>
      <c r="I34" s="191">
        <v>17.136038186157517</v>
      </c>
      <c r="J34" s="193">
        <v>90</v>
      </c>
      <c r="K34" s="191">
        <v>17.183770883054891</v>
      </c>
      <c r="L34" s="193">
        <v>80.75</v>
      </c>
      <c r="M34" s="191">
        <v>15.417661097852028</v>
      </c>
      <c r="N34" s="193">
        <v>9.75</v>
      </c>
      <c r="O34" s="191">
        <v>1.8615751789976134</v>
      </c>
      <c r="P34" s="193">
        <v>20.25</v>
      </c>
      <c r="Q34" s="192">
        <v>3.8663484486873512</v>
      </c>
      <c r="R34" s="193">
        <v>25.25</v>
      </c>
      <c r="S34" s="192">
        <v>4.821002386634845</v>
      </c>
      <c r="T34" s="193">
        <v>92.75</v>
      </c>
      <c r="U34" s="192">
        <v>17.708830548926013</v>
      </c>
      <c r="V34" s="200"/>
    </row>
    <row r="35" spans="1:22" x14ac:dyDescent="0.3">
      <c r="A35" s="186" t="s">
        <v>58</v>
      </c>
      <c r="B35" s="193">
        <v>521</v>
      </c>
      <c r="C35" s="191">
        <v>100</v>
      </c>
      <c r="D35" s="193">
        <v>1.25</v>
      </c>
      <c r="E35" s="191">
        <v>0.23992322456813817</v>
      </c>
      <c r="F35" s="193">
        <v>110.25</v>
      </c>
      <c r="G35" s="191">
        <v>21.161228406909789</v>
      </c>
      <c r="H35" s="193">
        <v>85</v>
      </c>
      <c r="I35" s="191">
        <v>16.314779270633398</v>
      </c>
      <c r="J35" s="193">
        <v>92.25</v>
      </c>
      <c r="K35" s="191">
        <v>17.706333973128601</v>
      </c>
      <c r="L35" s="193">
        <v>82</v>
      </c>
      <c r="M35" s="191">
        <v>15.738963531669867</v>
      </c>
      <c r="N35" s="193">
        <v>11.75</v>
      </c>
      <c r="O35" s="191">
        <v>2.2552783109404992</v>
      </c>
      <c r="P35" s="193">
        <v>19.25</v>
      </c>
      <c r="Q35" s="192">
        <v>3.694817658349328</v>
      </c>
      <c r="R35" s="193">
        <v>25.25</v>
      </c>
      <c r="S35" s="192">
        <v>4.8464491362763917</v>
      </c>
      <c r="T35" s="193">
        <v>94.5</v>
      </c>
      <c r="U35" s="192">
        <v>18.13819577735125</v>
      </c>
      <c r="V35" s="200"/>
    </row>
    <row r="36" spans="1:22" x14ac:dyDescent="0.3">
      <c r="A36" s="366" t="s">
        <v>59</v>
      </c>
      <c r="B36" s="404">
        <v>524</v>
      </c>
      <c r="C36" s="384">
        <v>100</v>
      </c>
      <c r="D36" s="404">
        <v>3</v>
      </c>
      <c r="E36" s="384">
        <f t="shared" ref="E36:E39" si="18">D36/B36*100</f>
        <v>0.5725190839694656</v>
      </c>
      <c r="F36" s="404">
        <v>114</v>
      </c>
      <c r="G36" s="384">
        <f t="shared" ref="G36:G39" si="19">F36/B36*100</f>
        <v>21.755725190839694</v>
      </c>
      <c r="H36" s="404">
        <v>91</v>
      </c>
      <c r="I36" s="384">
        <f t="shared" ref="I36:I39" si="20">H36/B36*100</f>
        <v>17.36641221374046</v>
      </c>
      <c r="J36" s="404">
        <v>83</v>
      </c>
      <c r="K36" s="384">
        <f t="shared" ref="K36:K39" si="21">J36/B36*100</f>
        <v>15.839694656488549</v>
      </c>
      <c r="L36" s="404">
        <v>90</v>
      </c>
      <c r="M36" s="384">
        <f t="shared" ref="M36:M39" si="22">L36/B36*100</f>
        <v>17.175572519083971</v>
      </c>
      <c r="N36" s="404">
        <v>11</v>
      </c>
      <c r="O36" s="384">
        <f t="shared" ref="O36:O39" si="23">N36/B36*100</f>
        <v>2.0992366412213741</v>
      </c>
      <c r="P36" s="404">
        <v>17</v>
      </c>
      <c r="Q36" s="437">
        <f t="shared" ref="Q36:Q39" si="24">P36/B36*100</f>
        <v>3.2442748091603053</v>
      </c>
      <c r="R36" s="404">
        <v>32</v>
      </c>
      <c r="S36" s="437">
        <f t="shared" ref="S36:S39" si="25">R36/B36*100</f>
        <v>6.1068702290076331</v>
      </c>
      <c r="T36" s="404">
        <v>85</v>
      </c>
      <c r="U36" s="437">
        <f t="shared" ref="U36:U39" si="26">T36/B36*100</f>
        <v>16.221374045801525</v>
      </c>
      <c r="V36" s="200"/>
    </row>
    <row r="37" spans="1:22" x14ac:dyDescent="0.3">
      <c r="A37" s="366" t="s">
        <v>135</v>
      </c>
      <c r="B37" s="404">
        <v>532</v>
      </c>
      <c r="C37" s="384">
        <v>100</v>
      </c>
      <c r="D37" s="404">
        <v>3</v>
      </c>
      <c r="E37" s="384">
        <f t="shared" si="18"/>
        <v>0.56390977443609014</v>
      </c>
      <c r="F37" s="404">
        <v>119</v>
      </c>
      <c r="G37" s="384">
        <f t="shared" si="19"/>
        <v>22.368421052631579</v>
      </c>
      <c r="H37" s="404">
        <v>108</v>
      </c>
      <c r="I37" s="384">
        <f t="shared" si="20"/>
        <v>20.300751879699249</v>
      </c>
      <c r="J37" s="404">
        <v>78</v>
      </c>
      <c r="K37" s="384">
        <f t="shared" si="21"/>
        <v>14.661654135338345</v>
      </c>
      <c r="L37" s="404">
        <v>93</v>
      </c>
      <c r="M37" s="384">
        <f t="shared" si="22"/>
        <v>17.481203007518797</v>
      </c>
      <c r="N37" s="404">
        <v>7</v>
      </c>
      <c r="O37" s="384">
        <f t="shared" si="23"/>
        <v>1.3157894736842104</v>
      </c>
      <c r="P37" s="404">
        <v>16</v>
      </c>
      <c r="Q37" s="437">
        <f t="shared" si="24"/>
        <v>3.007518796992481</v>
      </c>
      <c r="R37" s="404">
        <v>26</v>
      </c>
      <c r="S37" s="437">
        <f t="shared" si="25"/>
        <v>4.8872180451127818</v>
      </c>
      <c r="T37" s="404">
        <v>81</v>
      </c>
      <c r="U37" s="437">
        <f t="shared" si="26"/>
        <v>15.225563909774436</v>
      </c>
      <c r="V37" s="200"/>
    </row>
    <row r="38" spans="1:22" x14ac:dyDescent="0.15">
      <c r="A38" s="413" t="s">
        <v>365</v>
      </c>
      <c r="B38" s="404">
        <v>538</v>
      </c>
      <c r="C38" s="384">
        <v>100</v>
      </c>
      <c r="D38" s="404">
        <v>2</v>
      </c>
      <c r="E38" s="384">
        <f t="shared" si="18"/>
        <v>0.37174721189591076</v>
      </c>
      <c r="F38" s="404">
        <v>116</v>
      </c>
      <c r="G38" s="384">
        <f t="shared" si="19"/>
        <v>21.561338289962826</v>
      </c>
      <c r="H38" s="404">
        <v>114</v>
      </c>
      <c r="I38" s="384">
        <f t="shared" si="20"/>
        <v>21.189591078066915</v>
      </c>
      <c r="J38" s="404">
        <v>88</v>
      </c>
      <c r="K38" s="384">
        <f t="shared" si="21"/>
        <v>16.356877323420075</v>
      </c>
      <c r="L38" s="404">
        <v>89</v>
      </c>
      <c r="M38" s="384">
        <f t="shared" si="22"/>
        <v>16.542750929368029</v>
      </c>
      <c r="N38" s="404">
        <v>7</v>
      </c>
      <c r="O38" s="384">
        <f t="shared" si="23"/>
        <v>1.3011152416356877</v>
      </c>
      <c r="P38" s="404">
        <v>15</v>
      </c>
      <c r="Q38" s="437">
        <f t="shared" si="24"/>
        <v>2.7881040892193307</v>
      </c>
      <c r="R38" s="404">
        <v>28</v>
      </c>
      <c r="S38" s="437">
        <f t="shared" si="25"/>
        <v>5.2044609665427508</v>
      </c>
      <c r="T38" s="404">
        <v>80</v>
      </c>
      <c r="U38" s="437">
        <f t="shared" si="26"/>
        <v>14.869888475836431</v>
      </c>
      <c r="V38" s="200"/>
    </row>
    <row r="39" spans="1:22" x14ac:dyDescent="0.15">
      <c r="A39" s="413" t="s">
        <v>355</v>
      </c>
      <c r="B39" s="404">
        <v>548</v>
      </c>
      <c r="C39" s="384">
        <f t="shared" ref="C39" si="27">SUM(E39+G39+I39+K39+M39+O39+Q39+S39+U39)</f>
        <v>100</v>
      </c>
      <c r="D39" s="404">
        <v>3</v>
      </c>
      <c r="E39" s="384">
        <f t="shared" si="18"/>
        <v>0.54744525547445255</v>
      </c>
      <c r="F39" s="404">
        <v>138</v>
      </c>
      <c r="G39" s="384">
        <f t="shared" si="19"/>
        <v>25.18248175182482</v>
      </c>
      <c r="H39" s="404">
        <v>102</v>
      </c>
      <c r="I39" s="384">
        <f t="shared" si="20"/>
        <v>18.613138686131386</v>
      </c>
      <c r="J39" s="404">
        <v>97</v>
      </c>
      <c r="K39" s="384">
        <f t="shared" si="21"/>
        <v>17.700729927007298</v>
      </c>
      <c r="L39" s="404">
        <v>78</v>
      </c>
      <c r="M39" s="384">
        <f t="shared" si="22"/>
        <v>14.233576642335766</v>
      </c>
      <c r="N39" s="404">
        <v>6</v>
      </c>
      <c r="O39" s="384">
        <f t="shared" si="23"/>
        <v>1.0948905109489051</v>
      </c>
      <c r="P39" s="404">
        <v>14</v>
      </c>
      <c r="Q39" s="437">
        <f t="shared" si="24"/>
        <v>2.5547445255474455</v>
      </c>
      <c r="R39" s="404">
        <v>26</v>
      </c>
      <c r="S39" s="437">
        <f t="shared" si="25"/>
        <v>4.7445255474452548</v>
      </c>
      <c r="T39" s="404">
        <v>84</v>
      </c>
      <c r="U39" s="437">
        <f t="shared" si="26"/>
        <v>15.328467153284672</v>
      </c>
      <c r="V39" s="200"/>
    </row>
    <row r="40" spans="1:22" x14ac:dyDescent="0.15">
      <c r="A40" s="385"/>
      <c r="B40" s="404"/>
      <c r="C40" s="384"/>
      <c r="D40" s="404"/>
      <c r="E40" s="384"/>
      <c r="F40" s="404"/>
      <c r="G40" s="384"/>
      <c r="H40" s="404"/>
      <c r="I40" s="384"/>
      <c r="J40" s="404"/>
      <c r="K40" s="384"/>
      <c r="L40" s="404"/>
      <c r="M40" s="384"/>
      <c r="N40" s="404"/>
      <c r="O40" s="384"/>
      <c r="P40" s="404"/>
      <c r="Q40" s="437"/>
      <c r="R40" s="404"/>
      <c r="S40" s="437"/>
      <c r="T40" s="404"/>
      <c r="U40" s="437"/>
      <c r="V40" s="200"/>
    </row>
    <row r="41" spans="1:22" x14ac:dyDescent="0.15">
      <c r="A41" s="141" t="s">
        <v>116</v>
      </c>
      <c r="B41" s="442">
        <v>541</v>
      </c>
      <c r="C41" s="384">
        <v>100</v>
      </c>
      <c r="D41" s="202">
        <v>2</v>
      </c>
      <c r="E41" s="384">
        <f>D41/B41*100</f>
        <v>0.36968576709796674</v>
      </c>
      <c r="F41" s="404">
        <v>131</v>
      </c>
      <c r="G41" s="384">
        <f>F41/B41*100</f>
        <v>24.214417744916823</v>
      </c>
      <c r="H41" s="404">
        <v>107</v>
      </c>
      <c r="I41" s="384">
        <f>H41/B41*100</f>
        <v>19.778188539741219</v>
      </c>
      <c r="J41" s="404">
        <v>92</v>
      </c>
      <c r="K41" s="384">
        <f>J41/B41*100</f>
        <v>17.005545286506468</v>
      </c>
      <c r="L41" s="404">
        <v>87</v>
      </c>
      <c r="M41" s="384">
        <f>L41/B41*100</f>
        <v>16.081330868761555</v>
      </c>
      <c r="N41" s="404">
        <v>5</v>
      </c>
      <c r="O41" s="384">
        <f>N41/B41*100</f>
        <v>0.92421441774491686</v>
      </c>
      <c r="P41" s="438">
        <v>13</v>
      </c>
      <c r="Q41" s="437">
        <f>P41/B41*100</f>
        <v>2.4029574861367835</v>
      </c>
      <c r="R41" s="438">
        <v>27</v>
      </c>
      <c r="S41" s="437">
        <f>R41/B41*100</f>
        <v>4.9907578558225509</v>
      </c>
      <c r="T41" s="438">
        <v>78</v>
      </c>
      <c r="U41" s="437">
        <f>T41/B41*100</f>
        <v>14.417744916820702</v>
      </c>
      <c r="V41" s="200"/>
    </row>
    <row r="42" spans="1:22" x14ac:dyDescent="0.15">
      <c r="A42" s="141" t="s">
        <v>359</v>
      </c>
      <c r="B42" s="442">
        <v>554</v>
      </c>
      <c r="C42" s="384">
        <v>100</v>
      </c>
      <c r="D42" s="404">
        <v>2</v>
      </c>
      <c r="E42" s="384">
        <f>D42/B42*100</f>
        <v>0.36101083032490977</v>
      </c>
      <c r="F42" s="404">
        <v>133</v>
      </c>
      <c r="G42" s="384">
        <f>F42/B42*100</f>
        <v>24.007220216606498</v>
      </c>
      <c r="H42" s="404">
        <v>104</v>
      </c>
      <c r="I42" s="384">
        <f>H42/B42*100</f>
        <v>18.772563176895307</v>
      </c>
      <c r="J42" s="404">
        <v>98</v>
      </c>
      <c r="K42" s="384">
        <f>J42/B42*100</f>
        <v>17.689530685920577</v>
      </c>
      <c r="L42" s="404">
        <v>82</v>
      </c>
      <c r="M42" s="384">
        <f>L42/B42*100</f>
        <v>14.801444043321299</v>
      </c>
      <c r="N42" s="404">
        <v>6</v>
      </c>
      <c r="O42" s="384">
        <f>N42/B42*100</f>
        <v>1.0830324909747291</v>
      </c>
      <c r="P42" s="438">
        <v>15</v>
      </c>
      <c r="Q42" s="437">
        <f>P42/B42*100</f>
        <v>2.7075812274368229</v>
      </c>
      <c r="R42" s="438">
        <v>26</v>
      </c>
      <c r="S42" s="437">
        <f>R42/B42*100</f>
        <v>4.6931407942238268</v>
      </c>
      <c r="T42" s="438">
        <v>89</v>
      </c>
      <c r="U42" s="437">
        <f>T42/B42*100</f>
        <v>16.064981949458485</v>
      </c>
      <c r="V42" s="200"/>
    </row>
    <row r="43" spans="1:22" x14ac:dyDescent="0.15">
      <c r="A43" s="141" t="s">
        <v>360</v>
      </c>
      <c r="B43" s="442">
        <v>553</v>
      </c>
      <c r="C43" s="384">
        <f>SUM(E43+G43+I43+K43+M43+O43+Q43+S43+U43)</f>
        <v>100</v>
      </c>
      <c r="D43" s="404">
        <v>4</v>
      </c>
      <c r="E43" s="384">
        <f>D43/B43*100</f>
        <v>0.72332730560578662</v>
      </c>
      <c r="F43" s="404">
        <v>144</v>
      </c>
      <c r="G43" s="384">
        <f>F43/B43*100</f>
        <v>26.039783001808321</v>
      </c>
      <c r="H43" s="404">
        <v>98</v>
      </c>
      <c r="I43" s="384">
        <f>H43/B43*100</f>
        <v>17.721518987341771</v>
      </c>
      <c r="J43" s="404">
        <v>98</v>
      </c>
      <c r="K43" s="384">
        <f>J43/B43*100</f>
        <v>17.721518987341771</v>
      </c>
      <c r="L43" s="404">
        <v>75</v>
      </c>
      <c r="M43" s="384">
        <f>L43/B43*100</f>
        <v>13.562386980108499</v>
      </c>
      <c r="N43" s="404">
        <v>6</v>
      </c>
      <c r="O43" s="384">
        <f>N43/B43*100</f>
        <v>1.0849909584086799</v>
      </c>
      <c r="P43" s="438">
        <v>15</v>
      </c>
      <c r="Q43" s="437">
        <f>P43/B43*100</f>
        <v>2.7124773960216997</v>
      </c>
      <c r="R43" s="438">
        <v>26</v>
      </c>
      <c r="S43" s="437">
        <f>R43/B43*100</f>
        <v>4.7016274864376131</v>
      </c>
      <c r="T43" s="438">
        <v>87</v>
      </c>
      <c r="U43" s="437">
        <f>T43/B43*100</f>
        <v>15.732368896925857</v>
      </c>
      <c r="V43" s="200"/>
    </row>
    <row r="44" spans="1:22" x14ac:dyDescent="0.15">
      <c r="A44" s="161" t="s">
        <v>358</v>
      </c>
      <c r="B44" s="443">
        <v>543</v>
      </c>
      <c r="C44" s="432">
        <v>100</v>
      </c>
      <c r="D44" s="444">
        <v>4</v>
      </c>
      <c r="E44" s="432">
        <f>D44/B44*100</f>
        <v>0.73664825046040516</v>
      </c>
      <c r="F44" s="444">
        <v>145</v>
      </c>
      <c r="G44" s="432">
        <f>F44/B44*100</f>
        <v>26.703499079189687</v>
      </c>
      <c r="H44" s="444">
        <v>99</v>
      </c>
      <c r="I44" s="432">
        <f>H44/B44*100</f>
        <v>18.232044198895029</v>
      </c>
      <c r="J44" s="444">
        <v>98</v>
      </c>
      <c r="K44" s="432">
        <f>J44/B44*100</f>
        <v>18.047882136279927</v>
      </c>
      <c r="L44" s="444">
        <v>67</v>
      </c>
      <c r="M44" s="432">
        <f>L44/B44*100</f>
        <v>12.338858195211786</v>
      </c>
      <c r="N44" s="444">
        <v>8</v>
      </c>
      <c r="O44" s="432">
        <f>N44/B44*100</f>
        <v>1.4732965009208103</v>
      </c>
      <c r="P44" s="444">
        <v>15</v>
      </c>
      <c r="Q44" s="445">
        <f>P44/B44*100</f>
        <v>2.7624309392265194</v>
      </c>
      <c r="R44" s="444">
        <v>25</v>
      </c>
      <c r="S44" s="445">
        <f>R44/B44*100</f>
        <v>4.6040515653775325</v>
      </c>
      <c r="T44" s="444">
        <v>82</v>
      </c>
      <c r="U44" s="445">
        <f>T44/B44*100</f>
        <v>15.101289134438305</v>
      </c>
      <c r="V44" s="200"/>
    </row>
    <row r="45" spans="1:22" x14ac:dyDescent="0.15">
      <c r="A45" s="417" t="s">
        <v>381</v>
      </c>
      <c r="B45" s="400"/>
      <c r="C45" s="388"/>
      <c r="D45" s="400"/>
      <c r="E45" s="388"/>
      <c r="F45" s="400"/>
      <c r="G45" s="388"/>
      <c r="H45" s="400"/>
      <c r="I45" s="388"/>
      <c r="J45" s="400"/>
      <c r="K45" s="388"/>
      <c r="L45" s="400"/>
      <c r="M45" s="388"/>
      <c r="N45" s="400"/>
      <c r="O45" s="388"/>
      <c r="P45" s="400"/>
      <c r="Q45" s="388"/>
      <c r="R45" s="400"/>
      <c r="S45" s="388"/>
      <c r="T45" s="400"/>
      <c r="U45" s="388"/>
      <c r="V45" s="200"/>
    </row>
    <row r="46" spans="1:22" ht="18.75" x14ac:dyDescent="0.25">
      <c r="A46" s="199"/>
      <c r="B46" s="203"/>
      <c r="C46" s="203"/>
      <c r="D46" s="203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200"/>
      <c r="R46" s="200"/>
      <c r="S46" s="200"/>
      <c r="T46" s="200"/>
      <c r="U46" s="200"/>
      <c r="V46" s="200"/>
    </row>
  </sheetData>
  <mergeCells count="20">
    <mergeCell ref="J4:K4"/>
    <mergeCell ref="A4:A6"/>
    <mergeCell ref="B4:C4"/>
    <mergeCell ref="D4:E4"/>
    <mergeCell ref="F4:G4"/>
    <mergeCell ref="H4:I4"/>
    <mergeCell ref="C5:C6"/>
    <mergeCell ref="E5:E6"/>
    <mergeCell ref="G5:G6"/>
    <mergeCell ref="I5:I6"/>
    <mergeCell ref="K5:K6"/>
    <mergeCell ref="O5:O6"/>
    <mergeCell ref="Q5:Q6"/>
    <mergeCell ref="S5:S6"/>
    <mergeCell ref="U5:U6"/>
    <mergeCell ref="L4:M4"/>
    <mergeCell ref="N4:O4"/>
    <mergeCell ref="R4:S4"/>
    <mergeCell ref="T4:U4"/>
    <mergeCell ref="M5:M6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1" sqref="B1"/>
    </sheetView>
  </sheetViews>
  <sheetFormatPr defaultRowHeight="16.5" x14ac:dyDescent="0.3"/>
  <cols>
    <col min="1" max="5" width="15.75" customWidth="1"/>
    <col min="6" max="11" width="50.625" customWidth="1"/>
  </cols>
  <sheetData>
    <row r="1" spans="1:6" ht="18.75" x14ac:dyDescent="0.3">
      <c r="B1" s="235" t="s">
        <v>175</v>
      </c>
      <c r="C1" s="18"/>
      <c r="D1" s="5"/>
      <c r="E1" s="18"/>
      <c r="F1" s="18"/>
    </row>
    <row r="2" spans="1:6" x14ac:dyDescent="0.3">
      <c r="A2" s="199"/>
      <c r="B2" s="199"/>
      <c r="C2" s="199"/>
      <c r="D2" s="199"/>
      <c r="E2" s="199"/>
      <c r="F2" s="199"/>
    </row>
    <row r="3" spans="1:6" x14ac:dyDescent="0.3">
      <c r="A3" s="11" t="s">
        <v>176</v>
      </c>
      <c r="B3" s="5"/>
      <c r="C3" s="5"/>
      <c r="D3" s="5"/>
      <c r="E3" s="5"/>
      <c r="F3" s="200"/>
    </row>
    <row r="4" spans="1:6" ht="27" x14ac:dyDescent="0.3">
      <c r="A4" s="344" t="s">
        <v>177</v>
      </c>
      <c r="B4" s="347" t="s">
        <v>178</v>
      </c>
      <c r="C4" s="347" t="s">
        <v>179</v>
      </c>
      <c r="D4" s="347" t="s">
        <v>180</v>
      </c>
      <c r="E4" s="343" t="s">
        <v>181</v>
      </c>
      <c r="F4" s="200"/>
    </row>
    <row r="5" spans="1:6" ht="24" customHeight="1" x14ac:dyDescent="0.3">
      <c r="A5" s="346" t="s">
        <v>182</v>
      </c>
      <c r="B5" s="348" t="s">
        <v>183</v>
      </c>
      <c r="C5" s="348" t="s">
        <v>184</v>
      </c>
      <c r="D5" s="348" t="s">
        <v>185</v>
      </c>
      <c r="E5" s="342" t="s">
        <v>186</v>
      </c>
      <c r="F5" s="200"/>
    </row>
    <row r="6" spans="1:6" ht="24" customHeight="1" x14ac:dyDescent="0.3">
      <c r="A6" s="204" t="s">
        <v>57</v>
      </c>
      <c r="B6" s="205">
        <v>10765731</v>
      </c>
      <c r="C6" s="205">
        <v>6984140</v>
      </c>
      <c r="D6" s="205">
        <v>3781591</v>
      </c>
      <c r="E6" s="205">
        <v>3202549</v>
      </c>
      <c r="F6" s="206"/>
    </row>
    <row r="7" spans="1:6" ht="24" customHeight="1" x14ac:dyDescent="0.3">
      <c r="A7" s="204" t="s">
        <v>58</v>
      </c>
      <c r="B7" s="205">
        <v>10543258</v>
      </c>
      <c r="C7" s="205">
        <v>7011634</v>
      </c>
      <c r="D7" s="205">
        <v>3531622</v>
      </c>
      <c r="E7" s="205">
        <v>3480011</v>
      </c>
      <c r="F7" s="206"/>
    </row>
    <row r="8" spans="1:6" ht="24" customHeight="1" x14ac:dyDescent="0.3">
      <c r="A8" s="204" t="s">
        <v>59</v>
      </c>
      <c r="B8" s="205">
        <v>11488313</v>
      </c>
      <c r="C8" s="205">
        <v>7807124</v>
      </c>
      <c r="D8" s="205">
        <v>3681189</v>
      </c>
      <c r="E8" s="205">
        <v>4125934</v>
      </c>
      <c r="F8" s="206"/>
    </row>
    <row r="9" spans="1:6" ht="24" customHeight="1" x14ac:dyDescent="0.3">
      <c r="A9" s="204" t="s">
        <v>135</v>
      </c>
      <c r="B9" s="207">
        <v>10967372</v>
      </c>
      <c r="C9" s="207">
        <v>7090442</v>
      </c>
      <c r="D9" s="207">
        <v>3876930</v>
      </c>
      <c r="E9" s="207">
        <v>3213512</v>
      </c>
      <c r="F9" s="206"/>
    </row>
    <row r="10" spans="1:6" ht="24" customHeight="1" x14ac:dyDescent="0.3">
      <c r="A10" s="209" t="s">
        <v>61</v>
      </c>
      <c r="B10" s="210">
        <v>11273828</v>
      </c>
      <c r="C10" s="211">
        <v>6915116</v>
      </c>
      <c r="D10" s="211">
        <v>4358712</v>
      </c>
      <c r="E10" s="211">
        <v>2556404</v>
      </c>
      <c r="F10" s="206"/>
    </row>
    <row r="11" spans="1:6" ht="24" customHeight="1" x14ac:dyDescent="0.3">
      <c r="A11" s="368" t="s">
        <v>355</v>
      </c>
      <c r="B11" s="469">
        <f>SUM(C11:D11)</f>
        <v>11651495</v>
      </c>
      <c r="C11" s="469">
        <v>7212866</v>
      </c>
      <c r="D11" s="469">
        <v>4438629</v>
      </c>
      <c r="E11" s="469">
        <v>2774237</v>
      </c>
      <c r="F11" s="206"/>
    </row>
    <row r="12" spans="1:6" ht="9.75" customHeight="1" x14ac:dyDescent="0.3">
      <c r="A12" s="366"/>
      <c r="B12" s="464"/>
      <c r="C12" s="464"/>
      <c r="D12" s="464"/>
      <c r="E12" s="464"/>
      <c r="F12" s="206"/>
    </row>
    <row r="13" spans="1:6" ht="24" customHeight="1" x14ac:dyDescent="0.3">
      <c r="A13" s="465" t="s">
        <v>187</v>
      </c>
      <c r="B13" s="464">
        <f>C13+D13</f>
        <v>827858</v>
      </c>
      <c r="C13" s="464">
        <v>493112</v>
      </c>
      <c r="D13" s="464">
        <v>334746</v>
      </c>
      <c r="E13" s="464">
        <v>158366</v>
      </c>
      <c r="F13" s="206"/>
    </row>
    <row r="14" spans="1:6" ht="24" customHeight="1" x14ac:dyDescent="0.3">
      <c r="A14" s="465" t="s">
        <v>188</v>
      </c>
      <c r="B14" s="464">
        <f t="shared" ref="B14:B24" si="0">C14+D14</f>
        <v>868310</v>
      </c>
      <c r="C14" s="464">
        <v>557501</v>
      </c>
      <c r="D14" s="464">
        <v>310809</v>
      </c>
      <c r="E14" s="464">
        <v>246692</v>
      </c>
      <c r="F14" s="206"/>
    </row>
    <row r="15" spans="1:6" ht="24" customHeight="1" x14ac:dyDescent="0.3">
      <c r="A15" s="465" t="s">
        <v>189</v>
      </c>
      <c r="B15" s="464">
        <f t="shared" si="0"/>
        <v>1010428</v>
      </c>
      <c r="C15" s="464">
        <v>627716</v>
      </c>
      <c r="D15" s="464">
        <v>382712</v>
      </c>
      <c r="E15" s="464">
        <v>245004</v>
      </c>
      <c r="F15" s="206"/>
    </row>
    <row r="16" spans="1:6" ht="24" customHeight="1" x14ac:dyDescent="0.3">
      <c r="A16" s="465" t="s">
        <v>190</v>
      </c>
      <c r="B16" s="464">
        <f t="shared" si="0"/>
        <v>962749</v>
      </c>
      <c r="C16" s="464">
        <v>582787</v>
      </c>
      <c r="D16" s="464">
        <v>379962</v>
      </c>
      <c r="E16" s="464">
        <v>202825</v>
      </c>
      <c r="F16" s="206"/>
    </row>
    <row r="17" spans="1:6" ht="24" customHeight="1" x14ac:dyDescent="0.3">
      <c r="A17" s="465" t="s">
        <v>191</v>
      </c>
      <c r="B17" s="464">
        <f t="shared" si="0"/>
        <v>979111</v>
      </c>
      <c r="C17" s="464">
        <v>592427</v>
      </c>
      <c r="D17" s="464">
        <v>386684</v>
      </c>
      <c r="E17" s="464">
        <v>205743</v>
      </c>
      <c r="F17" s="206"/>
    </row>
    <row r="18" spans="1:6" ht="24" customHeight="1" x14ac:dyDescent="0.3">
      <c r="A18" s="465" t="s">
        <v>192</v>
      </c>
      <c r="B18" s="464">
        <f t="shared" si="0"/>
        <v>995907</v>
      </c>
      <c r="C18" s="464">
        <v>601200</v>
      </c>
      <c r="D18" s="464">
        <v>394707</v>
      </c>
      <c r="E18" s="464">
        <v>206493</v>
      </c>
      <c r="F18" s="206"/>
    </row>
    <row r="19" spans="1:6" ht="24" customHeight="1" x14ac:dyDescent="0.3">
      <c r="A19" s="465" t="s">
        <v>193</v>
      </c>
      <c r="B19" s="464">
        <f t="shared" si="0"/>
        <v>967447</v>
      </c>
      <c r="C19" s="464">
        <v>600367</v>
      </c>
      <c r="D19" s="464">
        <v>367080</v>
      </c>
      <c r="E19" s="464">
        <v>233287</v>
      </c>
      <c r="F19" s="206"/>
    </row>
    <row r="20" spans="1:6" ht="24" customHeight="1" x14ac:dyDescent="0.3">
      <c r="A20" s="465" t="s">
        <v>194</v>
      </c>
      <c r="B20" s="464">
        <f t="shared" si="0"/>
        <v>915841</v>
      </c>
      <c r="C20" s="464">
        <v>560922</v>
      </c>
      <c r="D20" s="464">
        <v>354919</v>
      </c>
      <c r="E20" s="464">
        <v>206003</v>
      </c>
      <c r="F20" s="206"/>
    </row>
    <row r="21" spans="1:6" ht="24" customHeight="1" x14ac:dyDescent="0.3">
      <c r="A21" s="465" t="s">
        <v>195</v>
      </c>
      <c r="B21" s="464">
        <f t="shared" si="0"/>
        <v>1054919</v>
      </c>
      <c r="C21" s="464">
        <v>674093</v>
      </c>
      <c r="D21" s="464">
        <v>380826</v>
      </c>
      <c r="E21" s="466">
        <v>293267</v>
      </c>
      <c r="F21" s="206"/>
    </row>
    <row r="22" spans="1:6" ht="24" customHeight="1" x14ac:dyDescent="0.3">
      <c r="A22" s="465" t="s">
        <v>196</v>
      </c>
      <c r="B22" s="464">
        <f t="shared" si="0"/>
        <v>876155</v>
      </c>
      <c r="C22" s="464">
        <v>532471</v>
      </c>
      <c r="D22" s="464">
        <v>343684</v>
      </c>
      <c r="E22" s="466">
        <v>188787</v>
      </c>
      <c r="F22" s="206"/>
    </row>
    <row r="23" spans="1:6" ht="24" customHeight="1" x14ac:dyDescent="0.3">
      <c r="A23" s="465" t="s">
        <v>197</v>
      </c>
      <c r="B23" s="464">
        <f t="shared" si="0"/>
        <v>1124950</v>
      </c>
      <c r="C23" s="464">
        <v>719412</v>
      </c>
      <c r="D23" s="464">
        <v>405538</v>
      </c>
      <c r="E23" s="466">
        <v>313874</v>
      </c>
      <c r="F23" s="206"/>
    </row>
    <row r="24" spans="1:6" ht="24" customHeight="1" x14ac:dyDescent="0.3">
      <c r="A24" s="467" t="s">
        <v>198</v>
      </c>
      <c r="B24" s="468">
        <f t="shared" si="0"/>
        <v>1067821</v>
      </c>
      <c r="C24" s="468">
        <v>670858</v>
      </c>
      <c r="D24" s="468">
        <v>396963</v>
      </c>
      <c r="E24" s="468">
        <v>273895</v>
      </c>
      <c r="F24" s="200"/>
    </row>
    <row r="25" spans="1:6" x14ac:dyDescent="0.15">
      <c r="A25" s="417" t="s">
        <v>402</v>
      </c>
      <c r="B25" s="388"/>
      <c r="C25" s="388"/>
      <c r="D25" s="388"/>
      <c r="E25" s="388"/>
      <c r="F25" s="200"/>
    </row>
    <row r="26" spans="1:6" x14ac:dyDescent="0.15">
      <c r="A26" s="417" t="s">
        <v>403</v>
      </c>
      <c r="B26" s="388"/>
      <c r="C26" s="388"/>
      <c r="D26" s="388"/>
      <c r="E26" s="388"/>
      <c r="F26" s="200"/>
    </row>
    <row r="27" spans="1:6" ht="18.75" x14ac:dyDescent="0.25">
      <c r="A27" s="199"/>
      <c r="B27" s="203"/>
      <c r="C27" s="213"/>
      <c r="D27" s="213"/>
      <c r="E27" s="199"/>
      <c r="F27" s="214"/>
    </row>
  </sheetData>
  <phoneticPr fontId="2" type="noConversion"/>
  <pageMargins left="0.7" right="0.7" top="0.75" bottom="0.75" header="0.3" footer="0.3"/>
  <ignoredErrors>
    <ignoredError sqref="B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" sqref="B1"/>
    </sheetView>
  </sheetViews>
  <sheetFormatPr defaultRowHeight="16.5" x14ac:dyDescent="0.3"/>
  <cols>
    <col min="1" max="12" width="10.625" customWidth="1"/>
    <col min="13" max="21" width="23.375" customWidth="1"/>
  </cols>
  <sheetData>
    <row r="1" spans="1:13" ht="18.75" x14ac:dyDescent="0.3">
      <c r="B1" s="235" t="s">
        <v>199</v>
      </c>
      <c r="C1" s="18"/>
      <c r="D1" s="5"/>
      <c r="E1" s="18"/>
      <c r="F1" s="18"/>
      <c r="G1" s="18"/>
      <c r="H1" s="18"/>
      <c r="I1" s="18"/>
      <c r="J1" s="18"/>
      <c r="K1" s="18"/>
      <c r="L1" s="18"/>
      <c r="M1" s="18"/>
    </row>
    <row r="2" spans="1:13" x14ac:dyDescent="0.3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x14ac:dyDescent="0.3">
      <c r="A3" s="177" t="s">
        <v>176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48" x14ac:dyDescent="0.3">
      <c r="A4" s="215" t="s">
        <v>200</v>
      </c>
      <c r="B4" s="216" t="s">
        <v>146</v>
      </c>
      <c r="C4" s="217" t="s">
        <v>201</v>
      </c>
      <c r="D4" s="217" t="s">
        <v>202</v>
      </c>
      <c r="E4" s="217" t="s">
        <v>203</v>
      </c>
      <c r="F4" s="217" t="s">
        <v>204</v>
      </c>
      <c r="G4" s="217" t="s">
        <v>205</v>
      </c>
      <c r="H4" s="217" t="s">
        <v>206</v>
      </c>
      <c r="I4" s="217" t="s">
        <v>207</v>
      </c>
      <c r="J4" s="217" t="s">
        <v>208</v>
      </c>
      <c r="K4" s="217" t="s">
        <v>209</v>
      </c>
      <c r="L4" s="218" t="s">
        <v>210</v>
      </c>
      <c r="M4" s="212"/>
    </row>
    <row r="5" spans="1:13" ht="24" customHeight="1" x14ac:dyDescent="0.3">
      <c r="A5" s="219" t="s">
        <v>57</v>
      </c>
      <c r="B5" s="220">
        <v>6984140</v>
      </c>
      <c r="C5" s="221">
        <v>18140</v>
      </c>
      <c r="D5" s="222">
        <v>1277</v>
      </c>
      <c r="E5" s="222">
        <v>40067</v>
      </c>
      <c r="F5" s="222">
        <v>1386</v>
      </c>
      <c r="G5" s="222">
        <v>26</v>
      </c>
      <c r="H5" s="222">
        <v>430133</v>
      </c>
      <c r="I5" s="222">
        <v>2179359</v>
      </c>
      <c r="J5" s="222">
        <v>3109863</v>
      </c>
      <c r="K5" s="222">
        <v>614795</v>
      </c>
      <c r="L5" s="222">
        <v>589093</v>
      </c>
      <c r="M5" s="208"/>
    </row>
    <row r="6" spans="1:13" ht="24" customHeight="1" x14ac:dyDescent="0.3">
      <c r="A6" s="219" t="s">
        <v>58</v>
      </c>
      <c r="B6" s="220">
        <v>7011634</v>
      </c>
      <c r="C6" s="221">
        <v>17342</v>
      </c>
      <c r="D6" s="222">
        <v>1422</v>
      </c>
      <c r="E6" s="222">
        <v>31978</v>
      </c>
      <c r="F6" s="222">
        <v>1577</v>
      </c>
      <c r="G6" s="222">
        <v>31</v>
      </c>
      <c r="H6" s="222">
        <v>357787</v>
      </c>
      <c r="I6" s="222">
        <v>2140638</v>
      </c>
      <c r="J6" s="222">
        <v>3622917</v>
      </c>
      <c r="K6" s="222">
        <v>229570</v>
      </c>
      <c r="L6" s="222">
        <v>608372</v>
      </c>
      <c r="M6" s="208"/>
    </row>
    <row r="7" spans="1:13" ht="24" customHeight="1" x14ac:dyDescent="0.3">
      <c r="A7" s="219" t="s">
        <v>59</v>
      </c>
      <c r="B7" s="220">
        <v>7807123</v>
      </c>
      <c r="C7" s="221">
        <v>18566</v>
      </c>
      <c r="D7" s="222">
        <v>1712</v>
      </c>
      <c r="E7" s="222">
        <v>30474</v>
      </c>
      <c r="F7" s="222">
        <v>2979</v>
      </c>
      <c r="G7" s="222">
        <v>7</v>
      </c>
      <c r="H7" s="222">
        <v>484645</v>
      </c>
      <c r="I7" s="222">
        <v>2238911</v>
      </c>
      <c r="J7" s="222">
        <v>3915118</v>
      </c>
      <c r="K7" s="222">
        <v>460150</v>
      </c>
      <c r="L7" s="222">
        <v>654562</v>
      </c>
      <c r="M7" s="208"/>
    </row>
    <row r="8" spans="1:13" ht="24" customHeight="1" x14ac:dyDescent="0.3">
      <c r="A8" s="219" t="s">
        <v>135</v>
      </c>
      <c r="B8" s="220">
        <v>7090442</v>
      </c>
      <c r="C8" s="221">
        <v>16811</v>
      </c>
      <c r="D8" s="222">
        <v>2290</v>
      </c>
      <c r="E8" s="222">
        <v>27355</v>
      </c>
      <c r="F8" s="222">
        <v>4868</v>
      </c>
      <c r="G8" s="222">
        <v>22</v>
      </c>
      <c r="H8" s="222">
        <v>416908</v>
      </c>
      <c r="I8" s="222">
        <v>2092543</v>
      </c>
      <c r="J8" s="222">
        <v>3598571</v>
      </c>
      <c r="K8" s="222">
        <v>351746</v>
      </c>
      <c r="L8" s="222">
        <v>579326</v>
      </c>
      <c r="M8" s="208"/>
    </row>
    <row r="9" spans="1:13" ht="24" customHeight="1" x14ac:dyDescent="0.3">
      <c r="A9" s="223" t="s">
        <v>61</v>
      </c>
      <c r="B9" s="224">
        <v>6915116</v>
      </c>
      <c r="C9" s="225">
        <v>17193</v>
      </c>
      <c r="D9" s="225">
        <v>2694</v>
      </c>
      <c r="E9" s="225">
        <v>21191</v>
      </c>
      <c r="F9" s="225">
        <v>4380</v>
      </c>
      <c r="G9" s="225">
        <v>30</v>
      </c>
      <c r="H9" s="225">
        <v>569671</v>
      </c>
      <c r="I9" s="225">
        <v>2056363</v>
      </c>
      <c r="J9" s="225">
        <v>3313006</v>
      </c>
      <c r="K9" s="225">
        <v>327970</v>
      </c>
      <c r="L9" s="225">
        <v>602617</v>
      </c>
      <c r="M9" s="208"/>
    </row>
    <row r="10" spans="1:13" ht="24" customHeight="1" x14ac:dyDescent="0.3">
      <c r="A10" s="223" t="s">
        <v>62</v>
      </c>
      <c r="B10" s="481">
        <v>7212866</v>
      </c>
      <c r="C10" s="482">
        <v>14493</v>
      </c>
      <c r="D10" s="482">
        <v>2040</v>
      </c>
      <c r="E10" s="482">
        <v>24395</v>
      </c>
      <c r="F10" s="482">
        <v>3592</v>
      </c>
      <c r="G10" s="482">
        <v>660</v>
      </c>
      <c r="H10" s="482">
        <v>643622</v>
      </c>
      <c r="I10" s="482">
        <v>2146623</v>
      </c>
      <c r="J10" s="482">
        <v>3872421</v>
      </c>
      <c r="K10" s="482">
        <v>503087</v>
      </c>
      <c r="L10" s="482">
        <v>1933</v>
      </c>
      <c r="M10" s="208"/>
    </row>
    <row r="11" spans="1:13" ht="10.5" customHeight="1" x14ac:dyDescent="0.3">
      <c r="A11" s="226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208"/>
    </row>
    <row r="12" spans="1:13" ht="24" customHeight="1" x14ac:dyDescent="0.3">
      <c r="A12" s="219" t="s">
        <v>187</v>
      </c>
      <c r="B12" s="472">
        <v>493112</v>
      </c>
      <c r="C12" s="470">
        <v>895</v>
      </c>
      <c r="D12" s="473">
        <v>176</v>
      </c>
      <c r="E12" s="474">
        <v>1612</v>
      </c>
      <c r="F12" s="471">
        <v>279</v>
      </c>
      <c r="G12" s="475">
        <v>0</v>
      </c>
      <c r="H12" s="471">
        <v>37232</v>
      </c>
      <c r="I12" s="471">
        <v>166316</v>
      </c>
      <c r="J12" s="471">
        <v>248706</v>
      </c>
      <c r="K12" s="471">
        <v>37524</v>
      </c>
      <c r="L12" s="471">
        <v>373</v>
      </c>
      <c r="M12" s="208"/>
    </row>
    <row r="13" spans="1:13" ht="24" customHeight="1" x14ac:dyDescent="0.3">
      <c r="A13" s="219" t="s">
        <v>188</v>
      </c>
      <c r="B13" s="472">
        <v>557501</v>
      </c>
      <c r="C13" s="470">
        <v>1175</v>
      </c>
      <c r="D13" s="473">
        <v>240</v>
      </c>
      <c r="E13" s="474">
        <v>1875</v>
      </c>
      <c r="F13" s="471">
        <v>416</v>
      </c>
      <c r="G13" s="475">
        <v>3</v>
      </c>
      <c r="H13" s="471">
        <v>47243</v>
      </c>
      <c r="I13" s="471">
        <v>164654</v>
      </c>
      <c r="J13" s="471">
        <v>304556</v>
      </c>
      <c r="K13" s="471">
        <v>37220</v>
      </c>
      <c r="L13" s="475">
        <v>119</v>
      </c>
      <c r="M13" s="208"/>
    </row>
    <row r="14" spans="1:13" ht="24" customHeight="1" x14ac:dyDescent="0.3">
      <c r="A14" s="219" t="s">
        <v>189</v>
      </c>
      <c r="B14" s="472">
        <v>627716</v>
      </c>
      <c r="C14" s="470">
        <v>1334</v>
      </c>
      <c r="D14" s="473">
        <v>217</v>
      </c>
      <c r="E14" s="474">
        <v>2137</v>
      </c>
      <c r="F14" s="471">
        <v>356</v>
      </c>
      <c r="G14" s="475">
        <v>1</v>
      </c>
      <c r="H14" s="471">
        <v>52051</v>
      </c>
      <c r="I14" s="471">
        <v>195148</v>
      </c>
      <c r="J14" s="471">
        <v>332105</v>
      </c>
      <c r="K14" s="471">
        <v>44248</v>
      </c>
      <c r="L14" s="471">
        <v>118</v>
      </c>
      <c r="M14" s="208"/>
    </row>
    <row r="15" spans="1:13" ht="24" customHeight="1" x14ac:dyDescent="0.3">
      <c r="A15" s="219" t="s">
        <v>190</v>
      </c>
      <c r="B15" s="472">
        <v>582787</v>
      </c>
      <c r="C15" s="470">
        <v>712</v>
      </c>
      <c r="D15" s="473">
        <v>217</v>
      </c>
      <c r="E15" s="474">
        <v>2050</v>
      </c>
      <c r="F15" s="471">
        <v>397</v>
      </c>
      <c r="G15" s="475">
        <v>4</v>
      </c>
      <c r="H15" s="471">
        <v>51398</v>
      </c>
      <c r="I15" s="471">
        <v>187842</v>
      </c>
      <c r="J15" s="471">
        <v>298338</v>
      </c>
      <c r="K15" s="471">
        <v>41391</v>
      </c>
      <c r="L15" s="475">
        <v>439</v>
      </c>
      <c r="M15" s="208"/>
    </row>
    <row r="16" spans="1:13" ht="24" customHeight="1" x14ac:dyDescent="0.3">
      <c r="A16" s="219" t="s">
        <v>191</v>
      </c>
      <c r="B16" s="472">
        <v>592427</v>
      </c>
      <c r="C16" s="470">
        <v>1014</v>
      </c>
      <c r="D16" s="473">
        <v>155</v>
      </c>
      <c r="E16" s="474">
        <v>1791</v>
      </c>
      <c r="F16" s="471">
        <v>291</v>
      </c>
      <c r="G16" s="475">
        <v>0</v>
      </c>
      <c r="H16" s="471">
        <v>45970</v>
      </c>
      <c r="I16" s="471">
        <v>174589</v>
      </c>
      <c r="J16" s="471">
        <v>330338</v>
      </c>
      <c r="K16" s="471">
        <v>38174</v>
      </c>
      <c r="L16" s="475">
        <v>105</v>
      </c>
      <c r="M16" s="208"/>
    </row>
    <row r="17" spans="1:13" ht="24" customHeight="1" x14ac:dyDescent="0.3">
      <c r="A17" s="219" t="s">
        <v>192</v>
      </c>
      <c r="B17" s="472">
        <v>601200</v>
      </c>
      <c r="C17" s="470">
        <v>1211</v>
      </c>
      <c r="D17" s="473">
        <v>150</v>
      </c>
      <c r="E17" s="474">
        <v>1796</v>
      </c>
      <c r="F17" s="471">
        <v>200</v>
      </c>
      <c r="G17" s="475">
        <v>1</v>
      </c>
      <c r="H17" s="471">
        <v>47088</v>
      </c>
      <c r="I17" s="471">
        <v>175707</v>
      </c>
      <c r="J17" s="471">
        <v>330758</v>
      </c>
      <c r="K17" s="471">
        <v>44140</v>
      </c>
      <c r="L17" s="475">
        <v>149</v>
      </c>
      <c r="M17" s="208"/>
    </row>
    <row r="18" spans="1:13" ht="24" customHeight="1" x14ac:dyDescent="0.3">
      <c r="A18" s="219" t="s">
        <v>193</v>
      </c>
      <c r="B18" s="472">
        <v>600367</v>
      </c>
      <c r="C18" s="470">
        <v>1221</v>
      </c>
      <c r="D18" s="473">
        <v>94</v>
      </c>
      <c r="E18" s="474">
        <v>2670</v>
      </c>
      <c r="F18" s="471">
        <v>356</v>
      </c>
      <c r="G18" s="475">
        <v>0</v>
      </c>
      <c r="H18" s="471">
        <v>53355</v>
      </c>
      <c r="I18" s="471">
        <v>168753</v>
      </c>
      <c r="J18" s="471">
        <v>335227</v>
      </c>
      <c r="K18" s="471">
        <v>38619</v>
      </c>
      <c r="L18" s="471">
        <v>72</v>
      </c>
      <c r="M18" s="208"/>
    </row>
    <row r="19" spans="1:13" ht="24" customHeight="1" x14ac:dyDescent="0.3">
      <c r="A19" s="219" t="s">
        <v>194</v>
      </c>
      <c r="B19" s="472">
        <v>560922</v>
      </c>
      <c r="C19" s="470">
        <v>1324</v>
      </c>
      <c r="D19" s="473">
        <v>131</v>
      </c>
      <c r="E19" s="474">
        <v>1836</v>
      </c>
      <c r="F19" s="471">
        <v>225</v>
      </c>
      <c r="G19" s="475">
        <v>0</v>
      </c>
      <c r="H19" s="471">
        <v>67571</v>
      </c>
      <c r="I19" s="471">
        <v>164032</v>
      </c>
      <c r="J19" s="471">
        <v>285266</v>
      </c>
      <c r="K19" s="471">
        <v>40484</v>
      </c>
      <c r="L19" s="475">
        <v>53</v>
      </c>
      <c r="M19" s="208"/>
    </row>
    <row r="20" spans="1:13" ht="24" customHeight="1" x14ac:dyDescent="0.3">
      <c r="A20" s="219" t="s">
        <v>195</v>
      </c>
      <c r="B20" s="472">
        <v>674093</v>
      </c>
      <c r="C20" s="470">
        <v>1076</v>
      </c>
      <c r="D20" s="473">
        <v>173</v>
      </c>
      <c r="E20" s="474">
        <v>1459</v>
      </c>
      <c r="F20" s="471">
        <v>289</v>
      </c>
      <c r="G20" s="475">
        <v>2</v>
      </c>
      <c r="H20" s="471">
        <v>62457</v>
      </c>
      <c r="I20" s="471">
        <v>206896</v>
      </c>
      <c r="J20" s="471">
        <v>346620</v>
      </c>
      <c r="K20" s="471">
        <v>55067</v>
      </c>
      <c r="L20" s="475">
        <v>54</v>
      </c>
      <c r="M20" s="208"/>
    </row>
    <row r="21" spans="1:13" ht="24" customHeight="1" x14ac:dyDescent="0.3">
      <c r="A21" s="219" t="s">
        <v>196</v>
      </c>
      <c r="B21" s="472">
        <v>532471</v>
      </c>
      <c r="C21" s="470">
        <v>1439</v>
      </c>
      <c r="D21" s="473">
        <v>90</v>
      </c>
      <c r="E21" s="474">
        <v>2590</v>
      </c>
      <c r="F21" s="471">
        <v>218</v>
      </c>
      <c r="G21" s="475">
        <v>192</v>
      </c>
      <c r="H21" s="471">
        <v>45944</v>
      </c>
      <c r="I21" s="471">
        <v>159647</v>
      </c>
      <c r="J21" s="471">
        <v>285326</v>
      </c>
      <c r="K21" s="471">
        <v>36690</v>
      </c>
      <c r="L21" s="471">
        <v>335</v>
      </c>
      <c r="M21" s="208"/>
    </row>
    <row r="22" spans="1:13" ht="24" customHeight="1" x14ac:dyDescent="0.3">
      <c r="A22" s="219" t="s">
        <v>197</v>
      </c>
      <c r="B22" s="472">
        <v>719412</v>
      </c>
      <c r="C22" s="470">
        <v>1561</v>
      </c>
      <c r="D22" s="473">
        <v>232</v>
      </c>
      <c r="E22" s="474">
        <v>1793</v>
      </c>
      <c r="F22" s="471">
        <v>290</v>
      </c>
      <c r="G22" s="475">
        <v>272</v>
      </c>
      <c r="H22" s="471">
        <v>56703</v>
      </c>
      <c r="I22" s="471">
        <v>198148</v>
      </c>
      <c r="J22" s="471">
        <v>415015</v>
      </c>
      <c r="K22" s="471">
        <v>45341</v>
      </c>
      <c r="L22" s="475">
        <v>59</v>
      </c>
      <c r="M22" s="208"/>
    </row>
    <row r="23" spans="1:13" ht="24" customHeight="1" x14ac:dyDescent="0.3">
      <c r="A23" s="223" t="s">
        <v>198</v>
      </c>
      <c r="B23" s="476">
        <v>670858</v>
      </c>
      <c r="C23" s="477">
        <v>1533</v>
      </c>
      <c r="D23" s="478">
        <v>164</v>
      </c>
      <c r="E23" s="479">
        <v>2788</v>
      </c>
      <c r="F23" s="479">
        <v>276</v>
      </c>
      <c r="G23" s="480">
        <v>186</v>
      </c>
      <c r="H23" s="479">
        <v>76609</v>
      </c>
      <c r="I23" s="479">
        <v>184890</v>
      </c>
      <c r="J23" s="479">
        <v>360166</v>
      </c>
      <c r="K23" s="479">
        <v>44189</v>
      </c>
      <c r="L23" s="480">
        <v>57</v>
      </c>
      <c r="M23" s="82"/>
    </row>
    <row r="24" spans="1:13" x14ac:dyDescent="0.15">
      <c r="A24" s="150" t="s">
        <v>211</v>
      </c>
      <c r="B24" s="82"/>
      <c r="C24" s="82"/>
      <c r="D24" s="82"/>
      <c r="E24" s="82"/>
      <c r="F24" s="82"/>
      <c r="G24" s="227"/>
      <c r="H24" s="82"/>
      <c r="I24" s="82"/>
      <c r="J24" s="82"/>
      <c r="K24" s="82"/>
      <c r="L24" s="82"/>
      <c r="M24" s="82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1.인구추이</vt:lpstr>
      <vt:lpstr>2.행정구역</vt:lpstr>
      <vt:lpstr>3.경제활동 인구총괄</vt:lpstr>
      <vt:lpstr>4.연령별 취업자</vt:lpstr>
      <vt:lpstr>5.교육정도별 취업자</vt:lpstr>
      <vt:lpstr>6.산업별 취업자</vt:lpstr>
      <vt:lpstr>7.직업별 취업자</vt:lpstr>
      <vt:lpstr>8.수출입 통관실적</vt:lpstr>
      <vt:lpstr>8-1.수출실적</vt:lpstr>
      <vt:lpstr>8-2.수입실적</vt:lpstr>
      <vt:lpstr>9.공무원 총괄</vt:lpstr>
      <vt:lpstr>10.일기일수</vt:lpstr>
      <vt:lpstr>11.기상개황</vt:lpstr>
      <vt:lpstr>11-1.기상요소별 장기개황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dcterms:created xsi:type="dcterms:W3CDTF">2018-10-18T04:30:39Z</dcterms:created>
  <dcterms:modified xsi:type="dcterms:W3CDTF">2019-05-31T10:03:05Z</dcterms:modified>
</cp:coreProperties>
</file>